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7520" windowHeight="10005" activeTab="0"/>
  </bookViews>
  <sheets>
    <sheet name="Instructions" sheetId="1" r:id="rId1"/>
    <sheet name="Calculator" sheetId="2" r:id="rId2"/>
  </sheets>
  <definedNames>
    <definedName name="_xlnm.Print_Area" localSheetId="1">'Calculator'!$A$1:$D$57</definedName>
  </definedNames>
  <calcPr fullCalcOnLoad="1"/>
</workbook>
</file>

<file path=xl/sharedStrings.xml><?xml version="1.0" encoding="utf-8"?>
<sst xmlns="http://schemas.openxmlformats.org/spreadsheetml/2006/main" count="157" uniqueCount="144">
  <si>
    <t>Position:</t>
  </si>
  <si>
    <t>RN</t>
  </si>
  <si>
    <t>Cost to Advertise the Position</t>
  </si>
  <si>
    <t>Positions</t>
  </si>
  <si>
    <t>Avg Salary</t>
  </si>
  <si>
    <t>Calculations</t>
  </si>
  <si>
    <t>Certified Nurse Aide</t>
  </si>
  <si>
    <t>Advertising fees (job boards, newspapers, purchased lists, etc)</t>
  </si>
  <si>
    <t>LPN</t>
  </si>
  <si>
    <t>Misc.</t>
  </si>
  <si>
    <t>Number of positions associated with advertising fees</t>
  </si>
  <si>
    <t>Therapist</t>
  </si>
  <si>
    <t>Administrative Staff Hours Involved in Identifying Candidates</t>
  </si>
  <si>
    <t>Hours Involved:</t>
  </si>
  <si>
    <t>Numbers hired:</t>
  </si>
  <si>
    <t>Average Salary of Staff Involved:</t>
  </si>
  <si>
    <t>Cost to Interview</t>
  </si>
  <si>
    <t>No. of Candidates Interviewed:</t>
  </si>
  <si>
    <t>Average Salary of Interviewer:</t>
  </si>
  <si>
    <t>Productivity Losses</t>
  </si>
  <si>
    <t>Salary of position:</t>
  </si>
  <si>
    <t>Average time (in days) to replace:</t>
  </si>
  <si>
    <t>Pre-Employment Hiring Costs</t>
  </si>
  <si>
    <t>Total relocation costs (if any):</t>
  </si>
  <si>
    <t>Loan forgiveness</t>
  </si>
  <si>
    <t>Recruitment/sign-on bonuses</t>
  </si>
  <si>
    <t>Employee referral cash awards</t>
  </si>
  <si>
    <t>Pre-employment checks and screens</t>
  </si>
  <si>
    <t>Training Costs</t>
  </si>
  <si>
    <t>Number of Days to train:</t>
  </si>
  <si>
    <t>Average Salary of Trainer:</t>
  </si>
  <si>
    <t>COST OF TURNOVER:</t>
  </si>
  <si>
    <t>Calculation cell.  Enter no data.</t>
  </si>
  <si>
    <t>Enter data using drop down box</t>
  </si>
  <si>
    <t>Enter data into cell</t>
  </si>
  <si>
    <t>Enter salary of misc. position here:</t>
  </si>
  <si>
    <t>State</t>
  </si>
  <si>
    <t>Amount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</si>
  <si>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</si>
  <si>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</si>
  <si>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</si>
  <si>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</si>
  <si>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</si>
  <si>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</si>
  <si>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</si>
  <si>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</si>
  <si>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</si>
  <si>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</si>
  <si>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</si>
  <si>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</si>
  <si>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</si>
  <si>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</si>
  <si>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</si>
  <si>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</si>
  <si>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</si>
  <si>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</si>
  <si>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</si>
  <si>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</si>
  <si>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</si>
  <si>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</si>
  <si>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</si>
  <si>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</si>
  <si>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</si>
  <si>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</si>
  <si>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</si>
  <si>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</si>
  <si>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</si>
  <si>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</si>
  <si>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</si>
  <si>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</si>
  <si>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</si>
  <si>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</si>
  <si>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</si>
  <si>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</si>
  <si>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</si>
  <si>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</si>
  <si>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</si>
  <si>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</si>
  <si>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</si>
  <si>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</si>
  <si>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</si>
  <si>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</si>
  <si>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</si>
  <si>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</si>
  <si>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</si>
  <si>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</si>
  <si>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</si>
  <si>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</si>
  <si>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</si>
  <si>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Assessments/Skill (A/S) Testing*</t>
  </si>
  <si>
    <t>Number of A/S tests conducted</t>
  </si>
  <si>
    <t>Number of DS tests conducted</t>
  </si>
  <si>
    <t>Number of BCs conducted</t>
  </si>
  <si>
    <t>Drug Screening (DS) Cost</t>
  </si>
  <si>
    <t>Background Checking (BC) Cost</t>
  </si>
  <si>
    <t>Enter State</t>
  </si>
  <si>
    <t>Reference Checking (RC) Cost</t>
  </si>
  <si>
    <t>Number of RCs conducted</t>
  </si>
  <si>
    <t>Percentage of Salary Charged</t>
  </si>
  <si>
    <t>Search Firm Fees</t>
  </si>
  <si>
    <t>OVERVIEW</t>
  </si>
  <si>
    <t>cost and percentage of salary that you may expect to fill a position for a terminated employee in a long term care facility.</t>
  </si>
  <si>
    <t>INSTRUCTIONS</t>
  </si>
  <si>
    <t>To enter an answer in the gray highlighted areas</t>
  </si>
  <si>
    <t>○ Click on the middle of the gray highlighted cell</t>
  </si>
  <si>
    <t>○ Click on the drop down arrow on the right side of the gray highlighted cell</t>
  </si>
  <si>
    <t>○ Select the answer that best represents your circumstances</t>
  </si>
  <si>
    <t>To enter an answer in the blue highlighted areas</t>
  </si>
  <si>
    <t>○ Click on the middle of the blue highlighted cell</t>
  </si>
  <si>
    <t>○ Enter the information that best represents your circumstances</t>
  </si>
  <si>
    <t>The white highlighted cells are calculation cells; do not enter any information into these cells</t>
  </si>
  <si>
    <t>Section by Section Instructions</t>
  </si>
  <si>
    <t>○ Select the appropriate position using the drop down box</t>
  </si>
  <si>
    <t>○ There are assumed salaries for all of the positions except for the Miscellaneous position</t>
  </si>
  <si>
    <t>○ If you select the Miscellaneous position, you will see a drop down box appear to select the appropriate salary</t>
  </si>
  <si>
    <t>○ Use the drop down box to enter the total advertising fee costs</t>
  </si>
  <si>
    <t>○ Use the drop down box to enter the number of positions associated with those advertising fees</t>
  </si>
  <si>
    <t>○ Use the drop down box to enter the percentage of salary charged by a search firm, if applicable</t>
  </si>
  <si>
    <t>○ Use the drop down box to enter the number of hours expended by your admin starff to identify the candidate(s)</t>
  </si>
  <si>
    <t>○ Use the drop down box to enter the number of candidates hired</t>
  </si>
  <si>
    <t>○ Use the drop down box to enter the average salary of the admin staff involved</t>
  </si>
  <si>
    <t>○ Use the drop down box to enter the number of candidates interviewed</t>
  </si>
  <si>
    <t>○ Use the drop down box to enter the average salary of the staff who conducted the interviews</t>
  </si>
  <si>
    <t>○ Use the drop down box to enter the average time (in days) to hire the replacement</t>
  </si>
  <si>
    <t>○ Enter the amount of the total relocation costs (if any)</t>
  </si>
  <si>
    <t>○ Enter the amount of the total loan forgiveness costs, if any</t>
  </si>
  <si>
    <t>○ Enter the amount of the recruitment/sign-on bonuses paid to the hiree, if any</t>
  </si>
  <si>
    <t>○ Enter the amount of the total employee referral cash awards paid to existing employees associated with the hiring, if any</t>
  </si>
  <si>
    <t>○ Use the drop down box to enter the number of reference chacks conducted</t>
  </si>
  <si>
    <t>○ Use the drop down box to enter the number of Assessments/Skill tests conducted</t>
  </si>
  <si>
    <t>○ Use the drop down box to enter the State in which the hiree will work</t>
  </si>
  <si>
    <t>○ Use the drop down box to enter the number of background checks conducted</t>
  </si>
  <si>
    <t>○ Use the drop down box to enter the number of drug screenings tests conducted</t>
  </si>
  <si>
    <t>○ Use the drop down box to enter the number of total days to train the hiree</t>
  </si>
  <si>
    <t>○ Use the drop down box to enter the average salary of individual training the hiree</t>
  </si>
  <si>
    <t>Cost of Turnover</t>
  </si>
  <si>
    <t>○ The last row calculates the total hard costs of turnover* and the percentage of salary represented by that cost</t>
  </si>
  <si>
    <t xml:space="preserve">*  </t>
  </si>
  <si>
    <t>The calculator does not include the soft costs of turnover  Most experts estimate</t>
  </si>
  <si>
    <t xml:space="preserve"> that the soft costs equal two to three times the amount of the hard costs</t>
  </si>
  <si>
    <t>Welcome to the Cost of Turnover Calculator.  The tool is designed to calculate the approximate</t>
  </si>
  <si>
    <t>Only fill in the gray and blue highlighted areas</t>
  </si>
  <si>
    <t>COST OF TURNOVER CALCULATOR</t>
  </si>
  <si>
    <t xml:space="preserve">Position Section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</si>
</sst>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&quot;$&quot;#,##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41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65" fontId="59" fillId="3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/>
      <protection locked="0"/>
    </xf>
    <xf numFmtId="164" fontId="3" fillId="0" borderId="0" xfId="63" applyNumberFormat="1" applyFont="1" applyAlignment="1" applyProtection="1">
      <alignment horizontal="left"/>
      <protection locked="0"/>
    </xf>
    <xf numFmtId="0" fontId="6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indent="1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 indent="1"/>
      <protection locked="0"/>
    </xf>
    <xf numFmtId="0" fontId="8" fillId="0" borderId="0" xfId="0" applyFont="1" applyBorder="1" applyAlignment="1" applyProtection="1">
      <alignment horizontal="left" indent="2"/>
      <protection locked="0"/>
    </xf>
    <xf numFmtId="0" fontId="2" fillId="34" borderId="10" xfId="0" applyFont="1" applyFill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3"/>
      <protection locked="0"/>
    </xf>
    <xf numFmtId="164" fontId="2" fillId="0" borderId="0" xfId="63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165" fontId="10" fillId="33" borderId="0" xfId="0" applyNumberFormat="1" applyFont="1" applyFill="1" applyBorder="1" applyAlignment="1" applyProtection="1">
      <alignment horizontal="left" indent="1"/>
      <protection/>
    </xf>
    <xf numFmtId="164" fontId="10" fillId="33" borderId="0" xfId="63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right"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33" borderId="0" xfId="0" applyFont="1" applyFill="1" applyAlignment="1" applyProtection="1">
      <alignment horizontal="right"/>
      <protection locked="0"/>
    </xf>
    <xf numFmtId="0" fontId="10" fillId="34" borderId="0" xfId="0" applyFont="1" applyFill="1" applyBorder="1" applyAlignment="1" applyProtection="1">
      <alignment horizontal="left" indent="1"/>
      <protection locked="0"/>
    </xf>
    <xf numFmtId="0" fontId="10" fillId="17" borderId="15" xfId="0" applyFont="1" applyFill="1" applyBorder="1" applyAlignment="1" applyProtection="1">
      <alignment horizontal="left" indent="1"/>
      <protection locked="0"/>
    </xf>
    <xf numFmtId="165" fontId="10" fillId="17" borderId="15" xfId="0" applyNumberFormat="1" applyFont="1" applyFill="1" applyBorder="1" applyAlignment="1" applyProtection="1">
      <alignment horizontal="left" indent="1"/>
      <protection locked="0"/>
    </xf>
    <xf numFmtId="165" fontId="10" fillId="35" borderId="15" xfId="0" applyNumberFormat="1" applyFont="1" applyFill="1" applyBorder="1" applyAlignment="1" applyProtection="1">
      <alignment horizontal="left" indent="1"/>
      <protection/>
    </xf>
    <xf numFmtId="165" fontId="10" fillId="12" borderId="15" xfId="0" applyNumberFormat="1" applyFont="1" applyFill="1" applyBorder="1" applyAlignment="1" applyProtection="1">
      <alignment horizontal="left" indent="1"/>
      <protection locked="0"/>
    </xf>
    <xf numFmtId="0" fontId="10" fillId="34" borderId="13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41" fillId="0" borderId="0" xfId="56">
      <alignment/>
      <protection/>
    </xf>
    <xf numFmtId="166" fontId="41" fillId="0" borderId="0" xfId="56" applyNumberFormat="1" applyAlignment="1">
      <alignment horizontal="center"/>
      <protection/>
    </xf>
    <xf numFmtId="0" fontId="10" fillId="17" borderId="15" xfId="0" applyFont="1" applyFill="1" applyBorder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9" fontId="10" fillId="17" borderId="15" xfId="63" applyFont="1" applyFill="1" applyBorder="1" applyAlignment="1" applyProtection="1">
      <alignment horizontal="left" indent="1"/>
      <protection locked="0"/>
    </xf>
    <xf numFmtId="0" fontId="0" fillId="0" borderId="0" xfId="0" applyAlignment="1">
      <alignment/>
    </xf>
    <xf numFmtId="0" fontId="54" fillId="0" borderId="0" xfId="60">
      <alignment/>
      <protection/>
    </xf>
    <xf numFmtId="0" fontId="41" fillId="0" borderId="0" xfId="56">
      <alignment/>
      <protection/>
    </xf>
    <xf numFmtId="0" fontId="15" fillId="0" borderId="0" xfId="56" applyFont="1" applyAlignment="1">
      <alignment vertical="center"/>
      <protection/>
    </xf>
    <xf numFmtId="0" fontId="16" fillId="0" borderId="0" xfId="56" applyFont="1" applyAlignment="1">
      <alignment horizontal="center"/>
      <protection/>
    </xf>
    <xf numFmtId="0" fontId="13" fillId="0" borderId="0" xfId="56" applyFont="1" applyAlignment="1">
      <alignment horizontal="left"/>
      <protection/>
    </xf>
    <xf numFmtId="0" fontId="13" fillId="0" borderId="0" xfId="56" applyFont="1" applyAlignment="1">
      <alignment/>
      <protection/>
    </xf>
    <xf numFmtId="0" fontId="41" fillId="0" borderId="0" xfId="56" applyAlignment="1">
      <alignment/>
      <protection/>
    </xf>
    <xf numFmtId="0" fontId="15" fillId="0" borderId="0" xfId="56" applyFont="1" applyAlignment="1">
      <alignment horizontal="left"/>
      <protection/>
    </xf>
    <xf numFmtId="0" fontId="14" fillId="0" borderId="0" xfId="56" applyFont="1" applyAlignment="1">
      <alignment horizontal="center"/>
      <protection/>
    </xf>
    <xf numFmtId="0" fontId="61" fillId="0" borderId="0" xfId="56" applyFont="1">
      <alignment/>
      <protection/>
    </xf>
    <xf numFmtId="0" fontId="62" fillId="0" borderId="0" xfId="60" applyFont="1">
      <alignment/>
      <protection/>
    </xf>
    <xf numFmtId="0" fontId="15" fillId="0" borderId="0" xfId="56" applyFont="1" applyAlignment="1">
      <alignment/>
      <protection/>
    </xf>
    <xf numFmtId="0" fontId="15" fillId="0" borderId="0" xfId="56" applyFont="1">
      <alignment/>
      <protection/>
    </xf>
    <xf numFmtId="0" fontId="62" fillId="0" borderId="0" xfId="60" applyFont="1" applyAlignment="1">
      <alignment horizontal="right"/>
      <protection/>
    </xf>
    <xf numFmtId="0" fontId="14" fillId="0" borderId="0" xfId="56" applyFont="1" applyAlignment="1">
      <alignment/>
      <protection/>
    </xf>
    <xf numFmtId="0" fontId="15" fillId="11" borderId="0" xfId="56" applyFont="1" applyFill="1" applyAlignment="1">
      <alignment horizontal="left"/>
      <protection/>
    </xf>
    <xf numFmtId="0" fontId="15" fillId="36" borderId="0" xfId="56" applyFont="1" applyFill="1" applyAlignment="1">
      <alignment horizontal="left"/>
      <protection/>
    </xf>
    <xf numFmtId="0" fontId="17" fillId="0" borderId="0" xfId="56" applyFont="1" applyAlignment="1">
      <alignment/>
      <protection/>
    </xf>
    <xf numFmtId="0" fontId="63" fillId="0" borderId="0" xfId="56" applyFont="1" applyAlignment="1">
      <alignment/>
      <protection/>
    </xf>
    <xf numFmtId="0" fontId="64" fillId="0" borderId="0" xfId="56" applyFont="1">
      <alignment/>
      <protection/>
    </xf>
    <xf numFmtId="0" fontId="18" fillId="0" borderId="0" xfId="0" applyFont="1" applyAlignment="1">
      <alignment/>
    </xf>
    <xf numFmtId="0" fontId="4" fillId="37" borderId="10" xfId="0" applyFont="1" applyFill="1" applyBorder="1" applyAlignment="1" applyProtection="1">
      <alignment horizontal="center" wrapText="1"/>
      <protection locked="0"/>
    </xf>
    <xf numFmtId="0" fontId="4" fillId="37" borderId="0" xfId="0" applyFont="1" applyFill="1" applyBorder="1" applyAlignment="1" applyProtection="1">
      <alignment horizontal="center" wrapText="1"/>
      <protection locked="0"/>
    </xf>
    <xf numFmtId="0" fontId="4" fillId="37" borderId="11" xfId="0" applyFont="1" applyFill="1" applyBorder="1" applyAlignment="1" applyProtection="1">
      <alignment horizontal="center" wrapText="1"/>
      <protection locked="0"/>
    </xf>
    <xf numFmtId="0" fontId="11" fillId="34" borderId="16" xfId="0" applyFont="1" applyFill="1" applyBorder="1" applyAlignment="1" applyProtection="1">
      <alignment horizontal="center"/>
      <protection locked="0"/>
    </xf>
    <xf numFmtId="0" fontId="11" fillId="34" borderId="17" xfId="0" applyFont="1" applyFill="1" applyBorder="1" applyAlignment="1" applyProtection="1">
      <alignment horizontal="center"/>
      <protection locked="0"/>
    </xf>
    <xf numFmtId="0" fontId="11" fillId="34" borderId="18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left" wrapText="1"/>
      <protection locked="0"/>
    </xf>
    <xf numFmtId="165" fontId="10" fillId="17" borderId="19" xfId="0" applyNumberFormat="1" applyFont="1" applyFill="1" applyBorder="1" applyAlignment="1" applyProtection="1">
      <alignment horizontal="left" vertical="center" indent="1"/>
      <protection locked="0"/>
    </xf>
    <xf numFmtId="165" fontId="10" fillId="17" borderId="20" xfId="0" applyNumberFormat="1" applyFont="1" applyFill="1" applyBorder="1" applyAlignment="1" applyProtection="1">
      <alignment horizontal="left" vertical="center" indent="1"/>
      <protection locked="0"/>
    </xf>
    <xf numFmtId="1" fontId="10" fillId="17" borderId="19" xfId="0" applyNumberFormat="1" applyFont="1" applyFill="1" applyBorder="1" applyAlignment="1" applyProtection="1">
      <alignment horizontal="left" vertical="center" indent="1"/>
      <protection locked="0"/>
    </xf>
    <xf numFmtId="1" fontId="10" fillId="17" borderId="20" xfId="0" applyNumberFormat="1" applyFont="1" applyFill="1" applyBorder="1" applyAlignment="1" applyProtection="1">
      <alignment horizontal="left" vertical="center" indent="1"/>
      <protection locked="0"/>
    </xf>
    <xf numFmtId="0" fontId="2" fillId="36" borderId="21" xfId="0" applyFont="1" applyFill="1" applyBorder="1" applyAlignment="1" applyProtection="1">
      <alignment horizontal="left" indent="1"/>
      <protection locked="0"/>
    </xf>
    <xf numFmtId="0" fontId="2" fillId="36" borderId="22" xfId="0" applyFont="1" applyFill="1" applyBorder="1" applyAlignment="1" applyProtection="1">
      <alignment horizontal="left" indent="1"/>
      <protection locked="0"/>
    </xf>
    <xf numFmtId="0" fontId="2" fillId="33" borderId="21" xfId="0" applyFont="1" applyFill="1" applyBorder="1" applyAlignment="1" applyProtection="1">
      <alignment horizontal="left" indent="1"/>
      <protection locked="0"/>
    </xf>
    <xf numFmtId="0" fontId="2" fillId="33" borderId="22" xfId="0" applyFont="1" applyFill="1" applyBorder="1" applyAlignment="1" applyProtection="1">
      <alignment horizontal="left" indent="1"/>
      <protection locked="0"/>
    </xf>
    <xf numFmtId="0" fontId="2" fillId="17" borderId="0" xfId="0" applyFont="1" applyFill="1" applyBorder="1" applyAlignment="1" applyProtection="1">
      <alignment horizontal="left"/>
      <protection locked="0"/>
    </xf>
    <xf numFmtId="0" fontId="2" fillId="17" borderId="21" xfId="0" applyFont="1" applyFill="1" applyBorder="1" applyAlignment="1" applyProtection="1">
      <alignment horizontal="left" indent="1"/>
      <protection locked="0"/>
    </xf>
    <xf numFmtId="0" fontId="2" fillId="17" borderId="22" xfId="0" applyFont="1" applyFill="1" applyBorder="1" applyAlignment="1" applyProtection="1">
      <alignment horizontal="left" inden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3" xfId="60"/>
    <cellStyle name="Note" xfId="61"/>
    <cellStyle name="Output" xfId="62"/>
    <cellStyle name="Percent" xfId="63"/>
    <cellStyle name="Percent 2 2" xfId="64"/>
    <cellStyle name="Percent 2 3" xfId="65"/>
    <cellStyle name="Percent 2 4" xfId="66"/>
    <cellStyle name="Percent 3" xfId="67"/>
    <cellStyle name="Title" xfId="68"/>
    <cellStyle name="Total" xfId="69"/>
    <cellStyle name="Warning Text" xfId="70"/>
  </cellStyles>
  <dxfs count="2">
    <dxf>
      <fill>
        <patternFill>
          <bgColor rgb="FF9379AF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8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.140625" style="53" customWidth="1"/>
    <col min="2" max="2" width="3.7109375" style="53" customWidth="1"/>
    <col min="3" max="16384" width="9.140625" style="53" customWidth="1"/>
  </cols>
  <sheetData>
    <row r="2" spans="1:17" ht="31.5">
      <c r="A2" s="72" t="s">
        <v>142</v>
      </c>
      <c r="B2" s="73"/>
      <c r="C2" s="73"/>
      <c r="D2" s="73"/>
      <c r="E2" s="74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31.5">
      <c r="A3" s="72"/>
      <c r="B3" s="73"/>
      <c r="C3" s="73"/>
      <c r="D3" s="73"/>
      <c r="E3" s="74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5.5">
      <c r="A4" s="60"/>
      <c r="B4" s="55"/>
      <c r="C4" s="55"/>
      <c r="D4" s="55"/>
      <c r="E4" s="55"/>
      <c r="F4" s="57" t="s">
        <v>100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5.75">
      <c r="A5" s="61" t="s">
        <v>140</v>
      </c>
      <c r="B5" s="61"/>
      <c r="C5" s="61"/>
      <c r="D5" s="61"/>
      <c r="E5" s="55"/>
      <c r="F5" s="55"/>
      <c r="G5" s="55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15.75">
      <c r="A6" s="61" t="s">
        <v>101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8.75">
      <c r="A7" s="58"/>
      <c r="B7" s="58"/>
      <c r="C7" s="58"/>
      <c r="D7" s="58"/>
      <c r="E7" s="61"/>
      <c r="F7" s="61"/>
      <c r="G7" s="61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18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25.5">
      <c r="A9" s="61"/>
      <c r="B9" s="61"/>
      <c r="C9" s="61"/>
      <c r="D9" s="61"/>
      <c r="E9" s="58"/>
      <c r="F9" s="57" t="s">
        <v>102</v>
      </c>
      <c r="G9" s="58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15.75">
      <c r="A10" s="71" t="s">
        <v>141</v>
      </c>
      <c r="B10" s="66"/>
      <c r="C10" s="66"/>
      <c r="D10" s="66"/>
      <c r="E10" s="61"/>
      <c r="F10" s="62"/>
      <c r="G10" s="61"/>
      <c r="H10" s="66"/>
      <c r="I10" s="66"/>
      <c r="J10" s="66"/>
      <c r="K10" s="66"/>
      <c r="L10" s="66"/>
      <c r="M10" s="66"/>
      <c r="N10" s="66"/>
      <c r="O10" s="66"/>
      <c r="P10" s="66"/>
      <c r="Q10" s="63"/>
    </row>
    <row r="11" spans="1:17" ht="15.7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3"/>
    </row>
    <row r="12" spans="1:17" ht="15.75">
      <c r="A12" s="69" t="s">
        <v>103</v>
      </c>
      <c r="B12" s="69"/>
      <c r="C12" s="69"/>
      <c r="D12" s="69"/>
      <c r="E12" s="69"/>
      <c r="F12" s="69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3"/>
    </row>
    <row r="13" spans="1:17" ht="15.75">
      <c r="A13" s="65"/>
      <c r="B13" s="66" t="s">
        <v>104</v>
      </c>
      <c r="C13" s="66"/>
      <c r="D13" s="66"/>
      <c r="E13"/>
      <c r="F13"/>
      <c r="G13"/>
      <c r="H13" s="66"/>
      <c r="I13" s="66"/>
      <c r="J13" s="66"/>
      <c r="K13" s="66"/>
      <c r="L13" s="66"/>
      <c r="M13" s="66"/>
      <c r="N13" s="66"/>
      <c r="O13" s="66"/>
      <c r="P13" s="66"/>
      <c r="Q13" s="63"/>
    </row>
    <row r="14" spans="1:17" ht="15.75">
      <c r="A14" s="65"/>
      <c r="B14" s="66" t="s">
        <v>105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3"/>
    </row>
    <row r="15" spans="1:17" ht="15.75">
      <c r="A15" s="65"/>
      <c r="B15" s="66" t="s">
        <v>106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3"/>
    </row>
    <row r="16" spans="1:17" ht="15.75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3"/>
    </row>
    <row r="17" spans="1:17" ht="15.75">
      <c r="A17" s="70" t="s">
        <v>107</v>
      </c>
      <c r="B17" s="70"/>
      <c r="C17" s="70"/>
      <c r="D17" s="70"/>
      <c r="E17" s="70"/>
      <c r="F17" s="70"/>
      <c r="G17" s="66"/>
      <c r="H17" s="66"/>
      <c r="I17" s="66"/>
      <c r="J17" s="66"/>
      <c r="K17" s="56"/>
      <c r="L17" s="56"/>
      <c r="M17" s="56"/>
      <c r="N17" s="56"/>
      <c r="O17" s="56"/>
      <c r="P17" s="56"/>
      <c r="Q17" s="56"/>
    </row>
    <row r="18" spans="1:17" ht="15.75">
      <c r="A18" s="65"/>
      <c r="B18" s="66" t="s">
        <v>108</v>
      </c>
      <c r="C18" s="66"/>
      <c r="D18" s="66"/>
      <c r="E18"/>
      <c r="F18"/>
      <c r="G18"/>
      <c r="H18" s="66"/>
      <c r="I18" s="66"/>
      <c r="J18" s="66"/>
      <c r="K18" s="56"/>
      <c r="L18" s="56"/>
      <c r="M18" s="56"/>
      <c r="N18" s="56"/>
      <c r="O18" s="56"/>
      <c r="P18" s="56"/>
      <c r="Q18" s="56"/>
    </row>
    <row r="19" spans="1:17" ht="15.75">
      <c r="A19" s="65"/>
      <c r="B19" s="66" t="s">
        <v>109</v>
      </c>
      <c r="C19" s="66"/>
      <c r="D19" s="66"/>
      <c r="E19" s="66"/>
      <c r="F19" s="66"/>
      <c r="G19" s="66"/>
      <c r="H19" s="66"/>
      <c r="I19" s="66"/>
      <c r="J19" s="66"/>
      <c r="K19" s="56"/>
      <c r="L19" s="56"/>
      <c r="M19" s="56"/>
      <c r="N19" s="56"/>
      <c r="O19" s="56"/>
      <c r="P19" s="56"/>
      <c r="Q19" s="56"/>
    </row>
    <row r="20" spans="1:17" ht="15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3"/>
    </row>
    <row r="21" spans="1:17" ht="15.75">
      <c r="A21" s="65" t="s">
        <v>110</v>
      </c>
      <c r="B21" s="65"/>
      <c r="C21" s="65"/>
      <c r="D21" s="65"/>
      <c r="E21" s="66"/>
      <c r="F21" s="66"/>
      <c r="G21" s="66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15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t="15.75">
      <c r="A23" s="68" t="s">
        <v>111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5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4"/>
      <c r="Q24" s="64"/>
    </row>
    <row r="25" spans="1:17" ht="15.75">
      <c r="A25" s="65" t="s">
        <v>143</v>
      </c>
      <c r="B25" s="64"/>
      <c r="C25" s="64"/>
      <c r="D25" s="64"/>
      <c r="E25" s="65"/>
      <c r="F25" s="65"/>
      <c r="G25" s="65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5.75">
      <c r="A26" s="65"/>
      <c r="B26" s="66" t="s">
        <v>112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15.75">
      <c r="A27" s="65"/>
      <c r="B27" s="66" t="s">
        <v>113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15.75">
      <c r="A28" s="65"/>
      <c r="B28" s="66" t="s">
        <v>114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ht="15.75">
      <c r="A29" s="65"/>
      <c r="B29" s="66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ht="15.75">
      <c r="A30" s="65" t="s">
        <v>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5.75">
      <c r="A31" s="64"/>
      <c r="B31" s="65" t="s">
        <v>115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5.75">
      <c r="A32" s="64"/>
      <c r="B32" s="65" t="s">
        <v>116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15.75">
      <c r="A33" s="65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15.75">
      <c r="A34" s="65" t="s">
        <v>99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7" ht="15.75">
      <c r="A35" s="64"/>
      <c r="B35" s="65" t="s">
        <v>117</v>
      </c>
      <c r="E35" s="64"/>
      <c r="F35" s="64"/>
      <c r="G35" s="64"/>
    </row>
    <row r="36" spans="1:2" ht="15.75">
      <c r="A36" s="65"/>
      <c r="B36" s="64"/>
    </row>
    <row r="37" spans="1:2" ht="15.75">
      <c r="A37" s="65" t="s">
        <v>12</v>
      </c>
      <c r="B37" s="64"/>
    </row>
    <row r="38" spans="1:2" ht="15.75">
      <c r="A38" s="64"/>
      <c r="B38" s="65" t="s">
        <v>118</v>
      </c>
    </row>
    <row r="39" spans="1:2" ht="15.75">
      <c r="A39" s="64"/>
      <c r="B39" s="65" t="s">
        <v>119</v>
      </c>
    </row>
    <row r="40" spans="1:2" ht="15.75">
      <c r="A40" s="64"/>
      <c r="B40" s="65" t="s">
        <v>120</v>
      </c>
    </row>
    <row r="41" spans="1:2" ht="15.75">
      <c r="A41" s="65"/>
      <c r="B41" s="64"/>
    </row>
    <row r="42" spans="1:2" ht="15.75">
      <c r="A42" s="65" t="s">
        <v>16</v>
      </c>
      <c r="B42" s="64"/>
    </row>
    <row r="43" spans="1:2" ht="15.75">
      <c r="A43" s="65"/>
      <c r="B43" s="65" t="s">
        <v>121</v>
      </c>
    </row>
    <row r="44" spans="1:2" ht="15.75">
      <c r="A44" s="64"/>
      <c r="B44" s="65" t="s">
        <v>122</v>
      </c>
    </row>
    <row r="45" spans="1:2" ht="15.75">
      <c r="A45" s="65"/>
      <c r="B45" s="64"/>
    </row>
    <row r="46" spans="1:2" ht="15.75">
      <c r="A46" s="65" t="s">
        <v>19</v>
      </c>
      <c r="B46" s="64"/>
    </row>
    <row r="47" spans="1:2" ht="15.75">
      <c r="A47" s="64"/>
      <c r="B47" s="65" t="s">
        <v>123</v>
      </c>
    </row>
    <row r="48" spans="1:2" ht="15.75">
      <c r="A48" s="65"/>
      <c r="B48" s="64"/>
    </row>
    <row r="49" spans="1:2" ht="15.75">
      <c r="A49" s="65" t="s">
        <v>22</v>
      </c>
      <c r="B49" s="64"/>
    </row>
    <row r="50" spans="1:2" ht="15.75">
      <c r="A50" s="65"/>
      <c r="B50" s="65" t="s">
        <v>124</v>
      </c>
    </row>
    <row r="51" spans="1:3" ht="15.75">
      <c r="A51" s="64"/>
      <c r="B51" s="65" t="s">
        <v>125</v>
      </c>
      <c r="C51" s="64"/>
    </row>
    <row r="52" spans="1:3" ht="15.75">
      <c r="A52" s="64"/>
      <c r="B52" s="65" t="s">
        <v>126</v>
      </c>
      <c r="C52" s="64"/>
    </row>
    <row r="53" spans="1:3" ht="15.75">
      <c r="A53" s="64"/>
      <c r="B53" s="65" t="s">
        <v>127</v>
      </c>
      <c r="C53" s="64"/>
    </row>
    <row r="54" spans="1:3" ht="15.75">
      <c r="A54" s="64"/>
      <c r="B54" s="65" t="s">
        <v>27</v>
      </c>
      <c r="C54" s="64"/>
    </row>
    <row r="55" spans="1:3" ht="15.75">
      <c r="A55" s="64"/>
      <c r="B55" s="64"/>
      <c r="C55" s="65" t="s">
        <v>128</v>
      </c>
    </row>
    <row r="56" spans="1:3" ht="15.75">
      <c r="A56" s="64"/>
      <c r="B56" s="64"/>
      <c r="C56" s="65" t="s">
        <v>129</v>
      </c>
    </row>
    <row r="57" spans="1:3" ht="15.75">
      <c r="A57" s="64"/>
      <c r="B57" s="64"/>
      <c r="C57" s="65" t="s">
        <v>130</v>
      </c>
    </row>
    <row r="58" spans="1:3" ht="15.75">
      <c r="A58" s="64"/>
      <c r="B58" s="64"/>
      <c r="C58" s="65" t="s">
        <v>131</v>
      </c>
    </row>
    <row r="59" spans="1:3" ht="15.75">
      <c r="A59" s="64"/>
      <c r="B59" s="64"/>
      <c r="C59" s="65" t="s">
        <v>132</v>
      </c>
    </row>
    <row r="60" spans="1:3" ht="15.75">
      <c r="A60" s="64"/>
      <c r="B60" s="64"/>
      <c r="C60" s="64"/>
    </row>
    <row r="61" spans="1:3" ht="15.75">
      <c r="A61" s="65" t="s">
        <v>28</v>
      </c>
      <c r="B61" s="64"/>
      <c r="C61" s="64"/>
    </row>
    <row r="62" spans="1:3" ht="15.75">
      <c r="A62" s="64"/>
      <c r="B62" s="65" t="s">
        <v>133</v>
      </c>
      <c r="C62" s="64"/>
    </row>
    <row r="63" spans="1:3" ht="15.75">
      <c r="A63" s="64"/>
      <c r="B63" s="65" t="s">
        <v>134</v>
      </c>
      <c r="C63" s="64"/>
    </row>
    <row r="64" spans="1:3" ht="15.75">
      <c r="A64" s="65"/>
      <c r="B64" s="64"/>
      <c r="C64" s="64"/>
    </row>
    <row r="65" spans="1:3" ht="15.75">
      <c r="A65" s="65" t="s">
        <v>135</v>
      </c>
      <c r="B65" s="64"/>
      <c r="C65" s="64"/>
    </row>
    <row r="66" spans="1:3" ht="15.75">
      <c r="A66" s="64"/>
      <c r="B66" s="65" t="s">
        <v>136</v>
      </c>
      <c r="C66" s="64"/>
    </row>
    <row r="67" spans="1:3" ht="15.75">
      <c r="A67" s="65"/>
      <c r="B67" s="64"/>
      <c r="C67" s="64"/>
    </row>
    <row r="68" spans="1:3" ht="15.75">
      <c r="A68" s="65"/>
      <c r="B68" s="67" t="s">
        <v>137</v>
      </c>
      <c r="C68" s="64" t="s">
        <v>138</v>
      </c>
    </row>
    <row r="69" spans="1:3" ht="15.75">
      <c r="A69" s="65"/>
      <c r="B69" s="64"/>
      <c r="C69" s="64" t="s">
        <v>139</v>
      </c>
    </row>
    <row r="70" spans="1:3" ht="15.75">
      <c r="A70" s="65"/>
      <c r="B70" s="64"/>
      <c r="C70" s="64"/>
    </row>
    <row r="71" spans="1:3" ht="15.75">
      <c r="A71" s="65"/>
      <c r="B71" s="64"/>
      <c r="C71" s="64"/>
    </row>
    <row r="72" spans="1:3" ht="15.75">
      <c r="A72" s="65"/>
      <c r="B72" s="64"/>
      <c r="C72" s="64"/>
    </row>
    <row r="73" spans="1:3" ht="15.75">
      <c r="A73" s="65"/>
      <c r="B73" s="64"/>
      <c r="C73" s="64"/>
    </row>
    <row r="74" spans="1:3" ht="15.75">
      <c r="A74" s="65"/>
      <c r="B74" s="64"/>
      <c r="C74" s="64"/>
    </row>
    <row r="75" spans="1:3" ht="15.75">
      <c r="A75" s="65"/>
      <c r="B75" s="64"/>
      <c r="C75" s="64"/>
    </row>
    <row r="76" spans="1:3" ht="18.75">
      <c r="A76" s="59"/>
      <c r="B76" s="54"/>
      <c r="C76" s="54"/>
    </row>
    <row r="77" spans="1:3" ht="18.75">
      <c r="A77" s="59"/>
      <c r="B77" s="54"/>
      <c r="C77" s="54"/>
    </row>
    <row r="78" spans="1:3" ht="18.75">
      <c r="A78" s="59"/>
      <c r="B78" s="54"/>
      <c r="C78" s="54"/>
    </row>
    <row r="79" spans="1:3" ht="18.75">
      <c r="A79" s="59"/>
      <c r="B79" s="54"/>
      <c r="C79" s="54"/>
    </row>
    <row r="80" spans="1:3" ht="18.75">
      <c r="A80" s="59"/>
      <c r="B80" s="54"/>
      <c r="C80" s="54"/>
    </row>
    <row r="81" spans="1:3" ht="18.75">
      <c r="A81" s="59"/>
      <c r="B81" s="54"/>
      <c r="C81" s="54"/>
    </row>
    <row r="82" spans="1:3" ht="18.75">
      <c r="A82" s="59"/>
      <c r="B82" s="54"/>
      <c r="C82" s="54"/>
    </row>
    <row r="83" ht="18.75">
      <c r="A83" s="59"/>
    </row>
    <row r="84" ht="18.75">
      <c r="A84" s="59"/>
    </row>
    <row r="85" ht="18.75">
      <c r="A85" s="59"/>
    </row>
    <row r="86" ht="18.75">
      <c r="A86" s="59"/>
    </row>
    <row r="87" ht="18.75">
      <c r="A87" s="59"/>
    </row>
    <row r="88" ht="18.75">
      <c r="A88" s="59"/>
    </row>
    <row r="89" ht="18.75">
      <c r="A89" s="59"/>
    </row>
    <row r="90" ht="18.75">
      <c r="A90" s="59"/>
    </row>
    <row r="91" ht="18.75">
      <c r="A91" s="59"/>
    </row>
    <row r="92" ht="18.75">
      <c r="A92" s="59"/>
    </row>
    <row r="93" ht="18.75">
      <c r="A93" s="59"/>
    </row>
    <row r="94" ht="18.75">
      <c r="A94" s="59"/>
    </row>
    <row r="95" ht="18.75">
      <c r="A95" s="59"/>
    </row>
    <row r="96" ht="18.75">
      <c r="A96" s="59"/>
    </row>
    <row r="97" ht="18.75">
      <c r="A97" s="59"/>
    </row>
    <row r="98" ht="18.75">
      <c r="A98" s="59"/>
    </row>
    <row r="99" ht="18.75">
      <c r="A99" s="59"/>
    </row>
    <row r="100" ht="18.75">
      <c r="A100" s="59"/>
    </row>
    <row r="101" ht="18.75">
      <c r="A101" s="59"/>
    </row>
    <row r="102" ht="18.75">
      <c r="A102" s="59"/>
    </row>
    <row r="103" ht="18.75">
      <c r="A103" s="59"/>
    </row>
    <row r="104" ht="18.75">
      <c r="A104" s="59"/>
    </row>
    <row r="105" ht="18.75">
      <c r="A105" s="59"/>
    </row>
    <row r="106" ht="18.75">
      <c r="A106" s="59"/>
    </row>
    <row r="107" ht="18.75">
      <c r="A107" s="59"/>
    </row>
    <row r="108" ht="18.75">
      <c r="A108" s="59"/>
    </row>
    <row r="109" ht="18.75">
      <c r="A109" s="59"/>
    </row>
    <row r="110" ht="18.75">
      <c r="A110" s="59"/>
    </row>
    <row r="111" ht="18.75">
      <c r="A111" s="59"/>
    </row>
    <row r="112" ht="18.75">
      <c r="A112" s="59"/>
    </row>
    <row r="113" ht="18.75">
      <c r="A113" s="59"/>
    </row>
    <row r="114" ht="18.75">
      <c r="A114" s="59"/>
    </row>
    <row r="115" ht="18.75">
      <c r="A115" s="59"/>
    </row>
    <row r="116" ht="18.75">
      <c r="A116" s="59"/>
    </row>
    <row r="117" ht="18.75">
      <c r="A117" s="59"/>
    </row>
    <row r="118" ht="18.75">
      <c r="A118" s="59"/>
    </row>
    <row r="119" ht="18.75">
      <c r="A119" s="59"/>
    </row>
    <row r="120" ht="18.75">
      <c r="A120" s="59"/>
    </row>
    <row r="121" ht="18.75">
      <c r="A121" s="59"/>
    </row>
    <row r="122" ht="18.75">
      <c r="A122" s="59"/>
    </row>
    <row r="123" ht="18.75">
      <c r="A123" s="59"/>
    </row>
    <row r="124" ht="18.75">
      <c r="A124" s="59"/>
    </row>
    <row r="125" ht="18.75">
      <c r="A125" s="59"/>
    </row>
    <row r="126" ht="18.75">
      <c r="A126" s="59"/>
    </row>
    <row r="127" ht="18.75">
      <c r="A127" s="59"/>
    </row>
    <row r="128" ht="18.75">
      <c r="A128" s="59"/>
    </row>
    <row r="129" ht="18.75">
      <c r="A129" s="59"/>
    </row>
    <row r="130" ht="18.75">
      <c r="A130" s="59"/>
    </row>
    <row r="131" ht="18.75">
      <c r="A131" s="59"/>
    </row>
    <row r="132" ht="18.75">
      <c r="A132" s="59"/>
    </row>
    <row r="133" ht="18.75">
      <c r="A133" s="59"/>
    </row>
    <row r="134" ht="18.75">
      <c r="A134" s="59"/>
    </row>
    <row r="135" ht="18.75">
      <c r="A135" s="59"/>
    </row>
    <row r="136" ht="18.75">
      <c r="A136" s="59"/>
    </row>
    <row r="137" ht="18.75">
      <c r="A137" s="59"/>
    </row>
    <row r="138" ht="18.75">
      <c r="A138" s="59"/>
    </row>
    <row r="139" ht="18.75">
      <c r="A139" s="59"/>
    </row>
    <row r="140" ht="18.75">
      <c r="A140" s="59"/>
    </row>
    <row r="141" ht="18.75">
      <c r="A141" s="59"/>
    </row>
    <row r="142" ht="18.75">
      <c r="A142" s="59"/>
    </row>
    <row r="143" ht="18.75">
      <c r="A143" s="59"/>
    </row>
    <row r="144" ht="18.75">
      <c r="A144" s="59"/>
    </row>
    <row r="145" ht="18.75">
      <c r="A145" s="59"/>
    </row>
    <row r="146" ht="18.75">
      <c r="A146" s="59"/>
    </row>
    <row r="147" ht="18.75">
      <c r="A147" s="59"/>
    </row>
    <row r="148" ht="18.75">
      <c r="A148" s="59"/>
    </row>
    <row r="149" ht="18.75">
      <c r="A149" s="59"/>
    </row>
    <row r="150" ht="18.75">
      <c r="A150" s="59"/>
    </row>
    <row r="151" ht="18.75">
      <c r="A151" s="59"/>
    </row>
    <row r="152" ht="18.75">
      <c r="A152" s="59"/>
    </row>
    <row r="153" ht="18.75">
      <c r="A153" s="59"/>
    </row>
    <row r="154" ht="18.75">
      <c r="A154" s="59"/>
    </row>
    <row r="155" ht="18.75">
      <c r="A155" s="59"/>
    </row>
    <row r="156" ht="18.75">
      <c r="A156" s="59"/>
    </row>
    <row r="157" ht="18.75">
      <c r="A157" s="59"/>
    </row>
    <row r="158" ht="18.75">
      <c r="A158" s="59"/>
    </row>
    <row r="159" ht="18.75">
      <c r="A159" s="59"/>
    </row>
    <row r="160" ht="18.75">
      <c r="A160" s="59"/>
    </row>
    <row r="161" ht="18.75">
      <c r="A161" s="59"/>
    </row>
    <row r="162" ht="18.75">
      <c r="A162" s="59"/>
    </row>
    <row r="163" ht="18.75">
      <c r="A163" s="59"/>
    </row>
    <row r="164" ht="18.75">
      <c r="A164" s="59"/>
    </row>
    <row r="165" ht="18.75">
      <c r="A165" s="59"/>
    </row>
    <row r="166" ht="18.75">
      <c r="A166" s="59"/>
    </row>
    <row r="167" ht="18.75">
      <c r="A167" s="59"/>
    </row>
    <row r="168" ht="18.75">
      <c r="A168" s="59"/>
    </row>
    <row r="169" ht="18.75">
      <c r="A169" s="59"/>
    </row>
    <row r="170" ht="18.75">
      <c r="A170" s="59"/>
    </row>
    <row r="171" ht="18.75">
      <c r="A171" s="59"/>
    </row>
    <row r="172" ht="18.75">
      <c r="A172" s="59"/>
    </row>
    <row r="173" ht="18.75">
      <c r="A173" s="59"/>
    </row>
    <row r="174" ht="18.75">
      <c r="A174" s="59"/>
    </row>
    <row r="175" ht="18.75">
      <c r="A175" s="59"/>
    </row>
    <row r="176" ht="18.75">
      <c r="A176" s="59"/>
    </row>
    <row r="177" ht="18.75">
      <c r="A177" s="59"/>
    </row>
    <row r="178" ht="18.75">
      <c r="A178" s="59"/>
    </row>
    <row r="179" ht="18.75">
      <c r="A179" s="59"/>
    </row>
    <row r="180" ht="18.75">
      <c r="A180" s="59"/>
    </row>
    <row r="181" ht="18.75">
      <c r="A181" s="59"/>
    </row>
    <row r="182" ht="18.75">
      <c r="A182" s="59"/>
    </row>
    <row r="183" ht="18.75">
      <c r="A183" s="59"/>
    </row>
    <row r="184" ht="18.75">
      <c r="A184" s="59"/>
    </row>
    <row r="185" ht="18.75">
      <c r="A185" s="59"/>
    </row>
    <row r="186" ht="18.75">
      <c r="A186" s="59"/>
    </row>
    <row r="187" ht="18.75">
      <c r="A187" s="59"/>
    </row>
    <row r="188" ht="18.75">
      <c r="A188" s="59"/>
    </row>
    <row r="189" ht="18.75">
      <c r="A189" s="59"/>
    </row>
    <row r="190" ht="18.75">
      <c r="A190" s="59"/>
    </row>
    <row r="191" ht="18.75">
      <c r="A191" s="59"/>
    </row>
    <row r="192" ht="18.75">
      <c r="A192" s="59"/>
    </row>
    <row r="193" ht="18.75">
      <c r="A193" s="59"/>
    </row>
    <row r="194" ht="18.75">
      <c r="A194" s="59"/>
    </row>
    <row r="195" ht="18.75">
      <c r="A195" s="59"/>
    </row>
    <row r="196" ht="18.75">
      <c r="A196" s="59"/>
    </row>
    <row r="197" ht="18.75">
      <c r="A197" s="59"/>
    </row>
    <row r="198" ht="18.75">
      <c r="A198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9.140625" style="1" bestFit="1" customWidth="1"/>
    <col min="2" max="2" width="13.28125" style="47" customWidth="1"/>
    <col min="3" max="4" width="9.140625" style="1" customWidth="1"/>
    <col min="5" max="5" width="3.8515625" style="1" customWidth="1"/>
    <col min="6" max="6" width="30.421875" style="1" bestFit="1" customWidth="1"/>
    <col min="7" max="7" width="9.140625" style="1" customWidth="1"/>
    <col min="8" max="8" width="9.140625" style="1" hidden="1" customWidth="1"/>
    <col min="9" max="9" width="10.421875" style="1" hidden="1" customWidth="1"/>
    <col min="10" max="10" width="9.140625" style="1" hidden="1" customWidth="1"/>
    <col min="11" max="11" width="16.7109375" style="1" hidden="1" customWidth="1"/>
    <col min="12" max="13" width="9.57421875" style="1" hidden="1" customWidth="1"/>
    <col min="14" max="14" width="9.140625" style="0" hidden="1" customWidth="1"/>
    <col min="15" max="15" width="9.57421875" style="2" hidden="1" customWidth="1"/>
    <col min="16" max="16" width="9.140625" style="1" hidden="1" customWidth="1"/>
    <col min="17" max="17" width="9.140625" style="2" hidden="1" customWidth="1"/>
    <col min="18" max="19" width="9.140625" style="1" hidden="1" customWidth="1"/>
    <col min="20" max="20" width="19.00390625" style="1" hidden="1" customWidth="1"/>
    <col min="21" max="26" width="9.140625" style="1" hidden="1" customWidth="1"/>
    <col min="27" max="27" width="9.140625" style="1" customWidth="1"/>
    <col min="28" max="16384" width="9.140625" style="1" customWidth="1"/>
  </cols>
  <sheetData>
    <row r="1" spans="1:4" ht="18.75" customHeight="1">
      <c r="A1" s="78" t="s">
        <v>142</v>
      </c>
      <c r="B1" s="79"/>
      <c r="C1" s="79"/>
      <c r="D1" s="80"/>
    </row>
    <row r="2" spans="1:17" ht="12.75">
      <c r="A2" s="34" t="s">
        <v>0</v>
      </c>
      <c r="B2" s="90" t="s">
        <v>1</v>
      </c>
      <c r="C2" s="90"/>
      <c r="D2" s="13"/>
      <c r="F2" s="39" t="s">
        <v>35</v>
      </c>
      <c r="G2" s="3">
        <v>85000</v>
      </c>
      <c r="K2" s="4"/>
      <c r="L2" s="5"/>
      <c r="Q2" s="6"/>
    </row>
    <row r="3" spans="1:13" ht="15.75">
      <c r="A3" s="75" t="s">
        <v>2</v>
      </c>
      <c r="B3" s="76"/>
      <c r="C3" s="76"/>
      <c r="D3" s="77"/>
      <c r="I3" s="10" t="s">
        <v>5</v>
      </c>
      <c r="K3" s="7" t="s">
        <v>3</v>
      </c>
      <c r="L3" s="8" t="s">
        <v>4</v>
      </c>
      <c r="M3" s="9"/>
    </row>
    <row r="4" spans="1:25" ht="15.75" thickBot="1">
      <c r="A4" s="11"/>
      <c r="B4" s="40"/>
      <c r="C4" s="12"/>
      <c r="D4" s="13"/>
      <c r="K4" s="1" t="s">
        <v>6</v>
      </c>
      <c r="L4" s="14">
        <v>25000</v>
      </c>
      <c r="O4" s="14">
        <v>20000</v>
      </c>
      <c r="P4" s="1">
        <v>0</v>
      </c>
      <c r="Q4" s="14">
        <v>250</v>
      </c>
      <c r="T4" s="48" t="s">
        <v>36</v>
      </c>
      <c r="U4" s="49" t="s">
        <v>37</v>
      </c>
      <c r="Y4" s="51">
        <v>0</v>
      </c>
    </row>
    <row r="5" spans="1:25" ht="15">
      <c r="A5" s="81" t="s">
        <v>7</v>
      </c>
      <c r="B5" s="82">
        <v>5000</v>
      </c>
      <c r="C5" s="12"/>
      <c r="D5" s="13"/>
      <c r="I5" s="14">
        <f>B5/B7</f>
        <v>500</v>
      </c>
      <c r="K5" s="15" t="s">
        <v>8</v>
      </c>
      <c r="L5" s="16">
        <v>45000</v>
      </c>
      <c r="O5" s="14">
        <f>O4+5000</f>
        <v>25000</v>
      </c>
      <c r="P5" s="1">
        <f>P4+1</f>
        <v>1</v>
      </c>
      <c r="Q5" s="14">
        <f>Q4+250</f>
        <v>500</v>
      </c>
      <c r="T5" s="48" t="s">
        <v>38</v>
      </c>
      <c r="U5" s="49">
        <v>35</v>
      </c>
      <c r="Y5" s="51">
        <v>0.1</v>
      </c>
    </row>
    <row r="6" spans="1:25" ht="15.75" thickBot="1">
      <c r="A6" s="81"/>
      <c r="B6" s="83"/>
      <c r="C6" s="12"/>
      <c r="D6" s="13"/>
      <c r="I6" s="14"/>
      <c r="K6" s="15" t="s">
        <v>9</v>
      </c>
      <c r="L6" s="14">
        <f>G2</f>
        <v>85000</v>
      </c>
      <c r="O6" s="14">
        <f>O5+5000</f>
        <v>30000</v>
      </c>
      <c r="P6" s="1">
        <f>P5+1</f>
        <v>2</v>
      </c>
      <c r="Q6" s="14">
        <f>Q5+250</f>
        <v>750</v>
      </c>
      <c r="T6" s="48" t="s">
        <v>39</v>
      </c>
      <c r="U6" s="49">
        <v>30</v>
      </c>
      <c r="Y6" s="51">
        <f>Y5+1%</f>
        <v>0.11</v>
      </c>
    </row>
    <row r="7" spans="1:25" ht="15">
      <c r="A7" s="81" t="s">
        <v>10</v>
      </c>
      <c r="B7" s="84">
        <v>10</v>
      </c>
      <c r="C7" s="12"/>
      <c r="D7" s="13"/>
      <c r="I7" s="14"/>
      <c r="K7" s="1" t="s">
        <v>1</v>
      </c>
      <c r="L7" s="14">
        <v>55000</v>
      </c>
      <c r="O7" s="14">
        <f>O6+5000</f>
        <v>35000</v>
      </c>
      <c r="P7" s="1">
        <f>P6+1</f>
        <v>3</v>
      </c>
      <c r="Q7" s="14">
        <f>Q6+250</f>
        <v>1000</v>
      </c>
      <c r="T7" s="48" t="s">
        <v>40</v>
      </c>
      <c r="U7" s="49">
        <v>23.5</v>
      </c>
      <c r="Y7" s="51">
        <f aca="true" t="shared" si="0" ref="Y7:Y35">Y6+1%</f>
        <v>0.12</v>
      </c>
    </row>
    <row r="8" spans="1:25" ht="15.75" thickBot="1">
      <c r="A8" s="81"/>
      <c r="B8" s="85"/>
      <c r="C8" s="12"/>
      <c r="D8" s="13"/>
      <c r="I8" s="14"/>
      <c r="K8" s="1" t="s">
        <v>11</v>
      </c>
      <c r="L8" s="14">
        <v>70000</v>
      </c>
      <c r="O8" s="14">
        <f aca="true" t="shared" si="1" ref="O8:O20">O7+5000</f>
        <v>40000</v>
      </c>
      <c r="P8" s="1">
        <f aca="true" t="shared" si="2" ref="P8:P64">P7+1</f>
        <v>4</v>
      </c>
      <c r="Q8" s="14">
        <f aca="true" t="shared" si="3" ref="Q8:Q63">Q7+250</f>
        <v>1250</v>
      </c>
      <c r="T8" s="48" t="s">
        <v>41</v>
      </c>
      <c r="U8" s="49">
        <v>35</v>
      </c>
      <c r="Y8" s="51">
        <f t="shared" si="0"/>
        <v>0.13</v>
      </c>
    </row>
    <row r="9" spans="1:25" ht="15">
      <c r="A9" s="11"/>
      <c r="B9" s="40"/>
      <c r="C9" s="12"/>
      <c r="D9" s="13"/>
      <c r="I9" s="14"/>
      <c r="L9" s="17"/>
      <c r="N9" s="1"/>
      <c r="O9" s="14">
        <f t="shared" si="1"/>
        <v>45000</v>
      </c>
      <c r="P9" s="1">
        <f t="shared" si="2"/>
        <v>5</v>
      </c>
      <c r="Q9" s="14">
        <f t="shared" si="3"/>
        <v>1500</v>
      </c>
      <c r="T9" s="48" t="s">
        <v>42</v>
      </c>
      <c r="U9" s="49">
        <v>0</v>
      </c>
      <c r="Y9" s="51">
        <f t="shared" si="0"/>
        <v>0.14</v>
      </c>
    </row>
    <row r="10" spans="1:25" ht="15.75">
      <c r="A10" s="75" t="s">
        <v>99</v>
      </c>
      <c r="B10" s="76"/>
      <c r="C10" s="76"/>
      <c r="D10" s="77"/>
      <c r="I10" s="14"/>
      <c r="L10" s="17"/>
      <c r="N10" s="1"/>
      <c r="O10" s="14">
        <f>O9+5000</f>
        <v>50000</v>
      </c>
      <c r="P10" s="1">
        <f>P9+1</f>
        <v>6</v>
      </c>
      <c r="Q10" s="14">
        <f>Q9+250</f>
        <v>1750</v>
      </c>
      <c r="T10" s="48" t="s">
        <v>43</v>
      </c>
      <c r="U10" s="49">
        <v>23</v>
      </c>
      <c r="Y10" s="51">
        <f t="shared" si="0"/>
        <v>0.15000000000000002</v>
      </c>
    </row>
    <row r="11" spans="1:25" ht="15.75" thickBot="1">
      <c r="A11" s="11"/>
      <c r="B11" s="40"/>
      <c r="C11" s="12"/>
      <c r="D11" s="13"/>
      <c r="I11" s="14"/>
      <c r="L11" s="17"/>
      <c r="N11" s="1"/>
      <c r="O11" s="14">
        <f t="shared" si="1"/>
        <v>55000</v>
      </c>
      <c r="P11" s="1">
        <f t="shared" si="2"/>
        <v>7</v>
      </c>
      <c r="Q11" s="14">
        <f t="shared" si="3"/>
        <v>2000</v>
      </c>
      <c r="T11" s="48" t="s">
        <v>44</v>
      </c>
      <c r="U11" s="49">
        <v>60</v>
      </c>
      <c r="Y11" s="51">
        <f t="shared" si="0"/>
        <v>0.16000000000000003</v>
      </c>
    </row>
    <row r="12" spans="1:25" ht="15.75" thickBot="1">
      <c r="A12" s="11" t="s">
        <v>98</v>
      </c>
      <c r="B12" s="52">
        <v>0</v>
      </c>
      <c r="C12" s="12"/>
      <c r="D12" s="13"/>
      <c r="I12" s="14">
        <f>B12*B28</f>
        <v>0</v>
      </c>
      <c r="L12" s="17"/>
      <c r="N12" s="1"/>
      <c r="O12" s="14">
        <f t="shared" si="1"/>
        <v>60000</v>
      </c>
      <c r="P12" s="1">
        <f t="shared" si="2"/>
        <v>8</v>
      </c>
      <c r="Q12" s="14">
        <f t="shared" si="3"/>
        <v>2250</v>
      </c>
      <c r="T12" s="48" t="s">
        <v>45</v>
      </c>
      <c r="U12" s="49">
        <v>55</v>
      </c>
      <c r="Y12" s="51">
        <f t="shared" si="0"/>
        <v>0.17000000000000004</v>
      </c>
    </row>
    <row r="13" spans="1:25" ht="15">
      <c r="A13" s="11"/>
      <c r="B13" s="40"/>
      <c r="C13" s="12"/>
      <c r="D13" s="13"/>
      <c r="I13" s="14"/>
      <c r="L13" s="17"/>
      <c r="N13" s="1"/>
      <c r="O13" s="14">
        <f>O12+5000</f>
        <v>65000</v>
      </c>
      <c r="P13" s="1">
        <f>P12+1</f>
        <v>9</v>
      </c>
      <c r="Q13" s="14">
        <f>Q12+250</f>
        <v>2500</v>
      </c>
      <c r="T13" s="48" t="s">
        <v>46</v>
      </c>
      <c r="U13" s="49">
        <v>17</v>
      </c>
      <c r="Y13" s="51">
        <f t="shared" si="0"/>
        <v>0.18000000000000005</v>
      </c>
    </row>
    <row r="14" spans="1:25" ht="15.75">
      <c r="A14" s="75" t="s">
        <v>12</v>
      </c>
      <c r="B14" s="76"/>
      <c r="C14" s="76"/>
      <c r="D14" s="77"/>
      <c r="L14" s="17"/>
      <c r="N14" s="1"/>
      <c r="O14" s="14">
        <f t="shared" si="1"/>
        <v>70000</v>
      </c>
      <c r="P14" s="1">
        <f t="shared" si="2"/>
        <v>10</v>
      </c>
      <c r="Q14" s="14">
        <f t="shared" si="3"/>
        <v>2750</v>
      </c>
      <c r="T14" s="48" t="s">
        <v>47</v>
      </c>
      <c r="U14" s="49">
        <v>24</v>
      </c>
      <c r="Y14" s="51">
        <f t="shared" si="0"/>
        <v>0.19000000000000006</v>
      </c>
    </row>
    <row r="15" spans="1:25" ht="15.75" thickBot="1">
      <c r="A15" s="11"/>
      <c r="B15" s="40"/>
      <c r="C15" s="12"/>
      <c r="D15" s="13"/>
      <c r="L15" s="17"/>
      <c r="N15" s="1"/>
      <c r="O15" s="14">
        <f t="shared" si="1"/>
        <v>75000</v>
      </c>
      <c r="P15" s="1">
        <f t="shared" si="2"/>
        <v>11</v>
      </c>
      <c r="Q15" s="14">
        <f t="shared" si="3"/>
        <v>3000</v>
      </c>
      <c r="T15" s="48" t="s">
        <v>48</v>
      </c>
      <c r="U15" s="49">
        <v>3</v>
      </c>
      <c r="Y15" s="51">
        <f t="shared" si="0"/>
        <v>0.20000000000000007</v>
      </c>
    </row>
    <row r="16" spans="1:25" ht="12.75" customHeight="1" thickBot="1">
      <c r="A16" s="11" t="s">
        <v>13</v>
      </c>
      <c r="B16" s="41">
        <v>10</v>
      </c>
      <c r="C16" s="12"/>
      <c r="D16" s="13"/>
      <c r="I16" s="14">
        <f>((B16*B18)/B17)/2080</f>
        <v>144.23076923076923</v>
      </c>
      <c r="L16" s="17"/>
      <c r="N16" s="1"/>
      <c r="O16" s="14">
        <f t="shared" si="1"/>
        <v>80000</v>
      </c>
      <c r="P16" s="1">
        <f t="shared" si="2"/>
        <v>12</v>
      </c>
      <c r="Q16" s="14">
        <f t="shared" si="3"/>
        <v>3250</v>
      </c>
      <c r="T16" s="48" t="s">
        <v>49</v>
      </c>
      <c r="U16" s="49">
        <v>30</v>
      </c>
      <c r="Y16" s="51">
        <f t="shared" si="0"/>
        <v>0.21000000000000008</v>
      </c>
    </row>
    <row r="17" spans="1:25" ht="15.75" thickBot="1">
      <c r="A17" s="11" t="s">
        <v>14</v>
      </c>
      <c r="B17" s="41">
        <v>1</v>
      </c>
      <c r="C17" s="12"/>
      <c r="D17" s="13"/>
      <c r="I17" s="14"/>
      <c r="L17" s="17"/>
      <c r="N17" s="1"/>
      <c r="O17" s="14">
        <f t="shared" si="1"/>
        <v>85000</v>
      </c>
      <c r="P17" s="1">
        <f t="shared" si="2"/>
        <v>13</v>
      </c>
      <c r="Q17" s="14">
        <f t="shared" si="3"/>
        <v>3500</v>
      </c>
      <c r="T17" s="48" t="s">
        <v>50</v>
      </c>
      <c r="U17" s="49">
        <v>20</v>
      </c>
      <c r="Y17" s="51">
        <f t="shared" si="0"/>
        <v>0.22000000000000008</v>
      </c>
    </row>
    <row r="18" spans="1:25" ht="15.75" thickBot="1">
      <c r="A18" s="11" t="s">
        <v>15</v>
      </c>
      <c r="B18" s="42">
        <v>30000</v>
      </c>
      <c r="C18" s="12"/>
      <c r="D18" s="13"/>
      <c r="I18" s="14"/>
      <c r="L18" s="17"/>
      <c r="N18" s="1"/>
      <c r="O18" s="14">
        <f>O17+5000</f>
        <v>90000</v>
      </c>
      <c r="P18" s="1">
        <f>P17+1</f>
        <v>14</v>
      </c>
      <c r="Q18" s="14">
        <f>Q17+250</f>
        <v>3750</v>
      </c>
      <c r="T18" s="48" t="s">
        <v>51</v>
      </c>
      <c r="U18" s="49">
        <v>16</v>
      </c>
      <c r="Y18" s="51">
        <f t="shared" si="0"/>
        <v>0.2300000000000001</v>
      </c>
    </row>
    <row r="19" spans="1:25" ht="15">
      <c r="A19" s="11"/>
      <c r="B19" s="40"/>
      <c r="C19" s="12"/>
      <c r="D19" s="13"/>
      <c r="G19" s="38"/>
      <c r="I19" s="14"/>
      <c r="L19" s="17"/>
      <c r="N19" s="1"/>
      <c r="O19" s="14">
        <f t="shared" si="1"/>
        <v>95000</v>
      </c>
      <c r="P19" s="1">
        <f t="shared" si="2"/>
        <v>15</v>
      </c>
      <c r="Q19" s="14">
        <f t="shared" si="3"/>
        <v>4000</v>
      </c>
      <c r="T19" s="48" t="s">
        <v>52</v>
      </c>
      <c r="U19" s="49">
        <v>16.32</v>
      </c>
      <c r="Y19" s="51">
        <f t="shared" si="0"/>
        <v>0.2400000000000001</v>
      </c>
    </row>
    <row r="20" spans="1:25" ht="15.75">
      <c r="A20" s="75" t="s">
        <v>16</v>
      </c>
      <c r="B20" s="76"/>
      <c r="C20" s="76"/>
      <c r="D20" s="77"/>
      <c r="I20" s="14"/>
      <c r="L20" s="18"/>
      <c r="M20" s="19"/>
      <c r="N20" s="1"/>
      <c r="O20" s="14">
        <f t="shared" si="1"/>
        <v>100000</v>
      </c>
      <c r="P20" s="1">
        <f t="shared" si="2"/>
        <v>16</v>
      </c>
      <c r="Q20" s="14">
        <f t="shared" si="3"/>
        <v>4250</v>
      </c>
      <c r="T20" s="48" t="s">
        <v>53</v>
      </c>
      <c r="U20" s="49">
        <v>25</v>
      </c>
      <c r="Y20" s="51">
        <f t="shared" si="0"/>
        <v>0.2500000000000001</v>
      </c>
    </row>
    <row r="21" spans="1:25" ht="15.75" thickBot="1">
      <c r="A21" s="11"/>
      <c r="B21" s="40"/>
      <c r="C21" s="12"/>
      <c r="D21" s="13"/>
      <c r="I21" s="14"/>
      <c r="K21" s="19"/>
      <c r="L21" s="18"/>
      <c r="M21" s="18"/>
      <c r="N21" s="1"/>
      <c r="O21" s="14"/>
      <c r="P21" s="1">
        <f t="shared" si="2"/>
        <v>17</v>
      </c>
      <c r="Q21" s="14">
        <f t="shared" si="3"/>
        <v>4500</v>
      </c>
      <c r="T21" s="48" t="s">
        <v>54</v>
      </c>
      <c r="U21" s="49">
        <v>20</v>
      </c>
      <c r="Y21" s="51">
        <f t="shared" si="0"/>
        <v>0.2600000000000001</v>
      </c>
    </row>
    <row r="22" spans="1:25" ht="12.75" customHeight="1" thickBot="1">
      <c r="A22" s="11" t="s">
        <v>17</v>
      </c>
      <c r="B22" s="41">
        <v>5</v>
      </c>
      <c r="C22" s="12"/>
      <c r="D22" s="13"/>
      <c r="I22" s="14">
        <f>((B22*B24)/B23)/2080</f>
        <v>240.3846153846154</v>
      </c>
      <c r="K22" s="19"/>
      <c r="L22" s="18"/>
      <c r="M22" s="18"/>
      <c r="N22" s="1"/>
      <c r="O22" s="14"/>
      <c r="P22" s="1">
        <f t="shared" si="2"/>
        <v>18</v>
      </c>
      <c r="Q22" s="14">
        <f t="shared" si="3"/>
        <v>4750</v>
      </c>
      <c r="T22" s="48" t="s">
        <v>55</v>
      </c>
      <c r="U22" s="49">
        <v>25</v>
      </c>
      <c r="Y22" s="51">
        <f t="shared" si="0"/>
        <v>0.27000000000000013</v>
      </c>
    </row>
    <row r="23" spans="1:25" ht="15.75" thickBot="1">
      <c r="A23" s="11" t="s">
        <v>14</v>
      </c>
      <c r="B23" s="41">
        <f>B17</f>
        <v>1</v>
      </c>
      <c r="C23" s="12"/>
      <c r="D23" s="13"/>
      <c r="I23" s="14"/>
      <c r="K23" s="20"/>
      <c r="L23" s="18"/>
      <c r="M23" s="18"/>
      <c r="N23" s="1"/>
      <c r="O23" s="14"/>
      <c r="P23" s="1">
        <f t="shared" si="2"/>
        <v>19</v>
      </c>
      <c r="Q23" s="14">
        <f t="shared" si="3"/>
        <v>5000</v>
      </c>
      <c r="T23" s="48" t="s">
        <v>56</v>
      </c>
      <c r="U23" s="49">
        <v>0</v>
      </c>
      <c r="Y23" s="51">
        <f t="shared" si="0"/>
        <v>0.28000000000000014</v>
      </c>
    </row>
    <row r="24" spans="1:25" ht="15.75" thickBot="1">
      <c r="A24" s="11" t="s">
        <v>18</v>
      </c>
      <c r="B24" s="42">
        <v>100000</v>
      </c>
      <c r="C24" s="12"/>
      <c r="D24" s="13"/>
      <c r="I24" s="14"/>
      <c r="K24" s="20"/>
      <c r="L24" s="18"/>
      <c r="M24" s="18"/>
      <c r="N24" s="1"/>
      <c r="O24" s="14"/>
      <c r="P24" s="1">
        <f t="shared" si="2"/>
        <v>20</v>
      </c>
      <c r="Q24" s="14">
        <f t="shared" si="3"/>
        <v>5250</v>
      </c>
      <c r="T24" s="48" t="s">
        <v>57</v>
      </c>
      <c r="U24" s="49">
        <v>31</v>
      </c>
      <c r="Y24" s="51">
        <f t="shared" si="0"/>
        <v>0.29000000000000015</v>
      </c>
    </row>
    <row r="25" spans="1:25" ht="15">
      <c r="A25" s="11"/>
      <c r="B25" s="40"/>
      <c r="C25" s="12"/>
      <c r="D25" s="13"/>
      <c r="I25" s="14"/>
      <c r="K25" s="20"/>
      <c r="L25" s="18"/>
      <c r="M25" s="18"/>
      <c r="N25" s="1"/>
      <c r="O25" s="14"/>
      <c r="P25" s="1">
        <f t="shared" si="2"/>
        <v>21</v>
      </c>
      <c r="Q25" s="14">
        <f t="shared" si="3"/>
        <v>5500</v>
      </c>
      <c r="T25" s="48" t="s">
        <v>58</v>
      </c>
      <c r="U25" s="49">
        <v>28</v>
      </c>
      <c r="Y25" s="51">
        <f t="shared" si="0"/>
        <v>0.30000000000000016</v>
      </c>
    </row>
    <row r="26" spans="1:25" ht="15.75">
      <c r="A26" s="75" t="s">
        <v>19</v>
      </c>
      <c r="B26" s="76"/>
      <c r="C26" s="76"/>
      <c r="D26" s="77"/>
      <c r="K26" s="20"/>
      <c r="L26" s="18"/>
      <c r="M26" s="18"/>
      <c r="N26" s="1"/>
      <c r="O26" s="14"/>
      <c r="P26" s="1">
        <f t="shared" si="2"/>
        <v>22</v>
      </c>
      <c r="Q26" s="14">
        <f t="shared" si="3"/>
        <v>5750</v>
      </c>
      <c r="T26" s="48" t="s">
        <v>59</v>
      </c>
      <c r="U26" s="49">
        <v>30</v>
      </c>
      <c r="Y26" s="51">
        <f t="shared" si="0"/>
        <v>0.31000000000000016</v>
      </c>
    </row>
    <row r="27" spans="1:25" ht="15.75" thickBot="1">
      <c r="A27" s="11"/>
      <c r="B27" s="40"/>
      <c r="C27" s="12"/>
      <c r="D27" s="13"/>
      <c r="K27" s="20"/>
      <c r="L27" s="18"/>
      <c r="M27" s="18"/>
      <c r="N27" s="1"/>
      <c r="O27" s="14"/>
      <c r="P27" s="1">
        <f t="shared" si="2"/>
        <v>23</v>
      </c>
      <c r="Q27" s="14">
        <f t="shared" si="3"/>
        <v>6000</v>
      </c>
      <c r="T27" s="48" t="s">
        <v>60</v>
      </c>
      <c r="U27" s="49">
        <v>10</v>
      </c>
      <c r="Y27" s="51">
        <f t="shared" si="0"/>
        <v>0.3200000000000002</v>
      </c>
    </row>
    <row r="28" spans="1:25" ht="12.75" customHeight="1" thickBot="1">
      <c r="A28" s="11" t="s">
        <v>20</v>
      </c>
      <c r="B28" s="43">
        <f>VLOOKUP(B2,K4:L8,2)</f>
        <v>55000</v>
      </c>
      <c r="C28" s="12"/>
      <c r="D28" s="13"/>
      <c r="I28" s="14"/>
      <c r="K28" s="20"/>
      <c r="L28" s="18"/>
      <c r="M28" s="18"/>
      <c r="N28" s="1"/>
      <c r="P28" s="1">
        <f t="shared" si="2"/>
        <v>24</v>
      </c>
      <c r="Q28" s="14">
        <f t="shared" si="3"/>
        <v>6250</v>
      </c>
      <c r="T28" s="48" t="s">
        <v>61</v>
      </c>
      <c r="U28" s="49">
        <v>25</v>
      </c>
      <c r="Y28" s="51">
        <f t="shared" si="0"/>
        <v>0.3300000000000002</v>
      </c>
    </row>
    <row r="29" spans="1:25" ht="15.75" thickBot="1">
      <c r="A29" s="11" t="s">
        <v>21</v>
      </c>
      <c r="B29" s="41">
        <v>60</v>
      </c>
      <c r="C29" s="12"/>
      <c r="D29" s="13"/>
      <c r="I29" s="14">
        <f>(B28/365)*B29*0.5</f>
        <v>4520.54794520548</v>
      </c>
      <c r="K29" s="20"/>
      <c r="N29" s="1"/>
      <c r="P29" s="1">
        <f t="shared" si="2"/>
        <v>25</v>
      </c>
      <c r="Q29" s="14">
        <f t="shared" si="3"/>
        <v>6500</v>
      </c>
      <c r="T29" s="48" t="s">
        <v>62</v>
      </c>
      <c r="U29" s="49">
        <v>5</v>
      </c>
      <c r="Y29" s="51">
        <f t="shared" si="0"/>
        <v>0.3400000000000002</v>
      </c>
    </row>
    <row r="30" spans="1:25" ht="15">
      <c r="A30" s="11"/>
      <c r="B30" s="40"/>
      <c r="C30" s="12"/>
      <c r="D30" s="13"/>
      <c r="I30" s="14"/>
      <c r="K30" s="20"/>
      <c r="N30" s="1"/>
      <c r="P30" s="1">
        <f t="shared" si="2"/>
        <v>26</v>
      </c>
      <c r="Q30" s="14">
        <f t="shared" si="3"/>
        <v>6750</v>
      </c>
      <c r="T30" s="48" t="s">
        <v>63</v>
      </c>
      <c r="U30" s="49">
        <v>10</v>
      </c>
      <c r="Y30" s="51">
        <f t="shared" si="0"/>
        <v>0.3500000000000002</v>
      </c>
    </row>
    <row r="31" spans="1:25" ht="15.75">
      <c r="A31" s="75" t="s">
        <v>22</v>
      </c>
      <c r="B31" s="76"/>
      <c r="C31" s="76"/>
      <c r="D31" s="77"/>
      <c r="K31" s="20"/>
      <c r="N31" s="1"/>
      <c r="P31" s="1">
        <f t="shared" si="2"/>
        <v>27</v>
      </c>
      <c r="Q31" s="14">
        <f t="shared" si="3"/>
        <v>7000</v>
      </c>
      <c r="T31" s="48" t="s">
        <v>64</v>
      </c>
      <c r="U31" s="49">
        <v>11.5</v>
      </c>
      <c r="Y31" s="51">
        <f t="shared" si="0"/>
        <v>0.3600000000000002</v>
      </c>
    </row>
    <row r="32" spans="1:25" ht="15.75" thickBot="1">
      <c r="A32" s="11"/>
      <c r="B32" s="40"/>
      <c r="C32" s="12"/>
      <c r="D32" s="13"/>
      <c r="K32" s="20"/>
      <c r="L32" s="21"/>
      <c r="M32" s="21"/>
      <c r="N32" s="1"/>
      <c r="P32" s="1">
        <f t="shared" si="2"/>
        <v>28</v>
      </c>
      <c r="Q32" s="14">
        <f t="shared" si="3"/>
        <v>7250</v>
      </c>
      <c r="T32" s="48" t="s">
        <v>65</v>
      </c>
      <c r="U32" s="49">
        <v>25</v>
      </c>
      <c r="Y32" s="51">
        <f t="shared" si="0"/>
        <v>0.3700000000000002</v>
      </c>
    </row>
    <row r="33" spans="1:25" ht="12.75" customHeight="1" thickBot="1">
      <c r="A33" s="11" t="s">
        <v>23</v>
      </c>
      <c r="B33" s="44">
        <v>0</v>
      </c>
      <c r="C33" s="12"/>
      <c r="D33" s="13"/>
      <c r="I33" s="14">
        <f>B33</f>
        <v>0</v>
      </c>
      <c r="K33" s="20"/>
      <c r="L33" s="22"/>
      <c r="M33" s="22"/>
      <c r="N33" s="1"/>
      <c r="P33" s="1">
        <f t="shared" si="2"/>
        <v>29</v>
      </c>
      <c r="Q33" s="14">
        <f t="shared" si="3"/>
        <v>7500</v>
      </c>
      <c r="T33" s="48" t="s">
        <v>66</v>
      </c>
      <c r="U33" s="49">
        <v>21</v>
      </c>
      <c r="Y33" s="51">
        <f t="shared" si="0"/>
        <v>0.3800000000000002</v>
      </c>
    </row>
    <row r="34" spans="1:25" ht="15.75" thickBot="1">
      <c r="A34" s="11" t="s">
        <v>24</v>
      </c>
      <c r="B34" s="44">
        <v>0</v>
      </c>
      <c r="C34" s="12"/>
      <c r="D34" s="13"/>
      <c r="I34" s="14">
        <f>B34</f>
        <v>0</v>
      </c>
      <c r="K34" s="20"/>
      <c r="N34" s="1"/>
      <c r="P34" s="1">
        <f>P33+1</f>
        <v>30</v>
      </c>
      <c r="Q34" s="14">
        <f>Q33+250</f>
        <v>7750</v>
      </c>
      <c r="T34" s="48" t="s">
        <v>67</v>
      </c>
      <c r="U34" s="49">
        <v>0</v>
      </c>
      <c r="Y34" s="51">
        <f t="shared" si="0"/>
        <v>0.39000000000000024</v>
      </c>
    </row>
    <row r="35" spans="1:25" ht="15.75" thickBot="1">
      <c r="A35" s="11" t="s">
        <v>25</v>
      </c>
      <c r="B35" s="44">
        <v>0</v>
      </c>
      <c r="C35" s="12"/>
      <c r="D35" s="13"/>
      <c r="I35" s="14">
        <f>B35</f>
        <v>0</v>
      </c>
      <c r="K35" s="20"/>
      <c r="L35" s="22"/>
      <c r="M35" s="22"/>
      <c r="N35" s="1"/>
      <c r="P35" s="1">
        <f>P34+1</f>
        <v>31</v>
      </c>
      <c r="Q35" s="14">
        <f>Q34+250</f>
        <v>8000</v>
      </c>
      <c r="T35" s="48" t="s">
        <v>68</v>
      </c>
      <c r="U35" s="49">
        <v>28</v>
      </c>
      <c r="Y35" s="51">
        <f t="shared" si="0"/>
        <v>0.40000000000000024</v>
      </c>
    </row>
    <row r="36" spans="1:25" ht="15.75" thickBot="1">
      <c r="A36" s="11" t="s">
        <v>26</v>
      </c>
      <c r="B36" s="44">
        <v>1500</v>
      </c>
      <c r="C36" s="12"/>
      <c r="D36" s="13"/>
      <c r="I36" s="14">
        <f>B36</f>
        <v>1500</v>
      </c>
      <c r="K36" s="23"/>
      <c r="L36" s="17"/>
      <c r="M36" s="17"/>
      <c r="N36" s="1"/>
      <c r="P36" s="1">
        <f t="shared" si="2"/>
        <v>32</v>
      </c>
      <c r="Q36" s="14">
        <f t="shared" si="3"/>
        <v>8250</v>
      </c>
      <c r="T36" s="48" t="s">
        <v>69</v>
      </c>
      <c r="U36" s="49">
        <v>10</v>
      </c>
      <c r="Y36" s="51"/>
    </row>
    <row r="37" spans="1:25" ht="12.75" customHeight="1" thickBot="1">
      <c r="A37" s="11" t="s">
        <v>27</v>
      </c>
      <c r="B37" s="43">
        <f>(B41*B40)+(B43*B44)+(B45*B46)+(B38*B39)</f>
        <v>70</v>
      </c>
      <c r="C37" s="12"/>
      <c r="D37" s="13"/>
      <c r="I37" s="14">
        <f>B37</f>
        <v>70</v>
      </c>
      <c r="K37" s="20"/>
      <c r="N37" s="1"/>
      <c r="P37" s="1">
        <f>P36+1</f>
        <v>33</v>
      </c>
      <c r="Q37" s="14">
        <f>Q36+250</f>
        <v>8500</v>
      </c>
      <c r="T37" s="48" t="s">
        <v>70</v>
      </c>
      <c r="U37" s="49">
        <v>65</v>
      </c>
      <c r="Y37" s="51"/>
    </row>
    <row r="38" spans="1:25" ht="15.75" thickBot="1">
      <c r="A38" s="25" t="s">
        <v>97</v>
      </c>
      <c r="B38" s="41">
        <v>2</v>
      </c>
      <c r="C38" s="12"/>
      <c r="D38" s="13"/>
      <c r="I38" s="14"/>
      <c r="K38" s="20"/>
      <c r="L38" s="22"/>
      <c r="M38" s="22"/>
      <c r="N38" s="1"/>
      <c r="P38" s="1">
        <f>P37+1</f>
        <v>34</v>
      </c>
      <c r="Q38" s="14">
        <f>Q37+250</f>
        <v>8750</v>
      </c>
      <c r="T38" s="48" t="s">
        <v>71</v>
      </c>
      <c r="U38" s="49">
        <v>10</v>
      </c>
      <c r="Y38" s="51"/>
    </row>
    <row r="39" spans="1:25" ht="15.75" thickBot="1">
      <c r="A39" s="25" t="s">
        <v>96</v>
      </c>
      <c r="B39" s="43">
        <f>10</f>
        <v>10</v>
      </c>
      <c r="C39" s="12"/>
      <c r="D39" s="13"/>
      <c r="I39" s="14"/>
      <c r="K39" s="24"/>
      <c r="L39" s="17"/>
      <c r="M39" s="17"/>
      <c r="N39" s="1"/>
      <c r="P39" s="1">
        <f t="shared" si="2"/>
        <v>35</v>
      </c>
      <c r="Q39" s="14">
        <f t="shared" si="3"/>
        <v>9000</v>
      </c>
      <c r="T39" s="48" t="s">
        <v>72</v>
      </c>
      <c r="U39" s="49">
        <v>15</v>
      </c>
      <c r="Y39" s="51"/>
    </row>
    <row r="40" spans="1:25" ht="15.75" thickBot="1">
      <c r="A40" s="25" t="s">
        <v>89</v>
      </c>
      <c r="B40" s="43">
        <v>40</v>
      </c>
      <c r="C40" s="12"/>
      <c r="D40" s="13"/>
      <c r="I40" s="14"/>
      <c r="K40" s="24"/>
      <c r="L40" s="17"/>
      <c r="M40" s="17"/>
      <c r="N40" s="1"/>
      <c r="P40" s="1">
        <f t="shared" si="2"/>
        <v>36</v>
      </c>
      <c r="Q40" s="14">
        <f t="shared" si="3"/>
        <v>9250</v>
      </c>
      <c r="T40" s="48" t="s">
        <v>73</v>
      </c>
      <c r="U40" s="49">
        <v>34.5</v>
      </c>
      <c r="Y40" s="51"/>
    </row>
    <row r="41" spans="1:25" ht="15.75" thickBot="1">
      <c r="A41" s="25" t="s">
        <v>90</v>
      </c>
      <c r="B41" s="41">
        <v>0</v>
      </c>
      <c r="C41" s="12"/>
      <c r="D41" s="13"/>
      <c r="K41" s="24"/>
      <c r="L41" s="17"/>
      <c r="M41" s="17"/>
      <c r="N41" s="1"/>
      <c r="P41" s="1">
        <f t="shared" si="2"/>
        <v>37</v>
      </c>
      <c r="Q41" s="14">
        <f t="shared" si="3"/>
        <v>9500</v>
      </c>
      <c r="T41" s="48" t="s">
        <v>74</v>
      </c>
      <c r="U41" s="49">
        <v>15</v>
      </c>
      <c r="Y41" s="51"/>
    </row>
    <row r="42" spans="1:25" ht="15.75" thickBot="1">
      <c r="A42" s="25" t="s">
        <v>95</v>
      </c>
      <c r="B42" s="50" t="s">
        <v>76</v>
      </c>
      <c r="C42" s="12"/>
      <c r="D42" s="13"/>
      <c r="K42" s="24"/>
      <c r="L42" s="17"/>
      <c r="M42" s="17"/>
      <c r="N42" s="1"/>
      <c r="P42" s="1">
        <f t="shared" si="2"/>
        <v>38</v>
      </c>
      <c r="Q42" s="14">
        <f t="shared" si="3"/>
        <v>9750</v>
      </c>
      <c r="T42" s="48" t="s">
        <v>75</v>
      </c>
      <c r="U42" s="49">
        <v>20</v>
      </c>
      <c r="Y42" s="51"/>
    </row>
    <row r="43" spans="1:21" ht="15.75" thickBot="1">
      <c r="A43" s="25" t="s">
        <v>92</v>
      </c>
      <c r="B43" s="41">
        <v>2</v>
      </c>
      <c r="C43" s="12"/>
      <c r="D43" s="13"/>
      <c r="K43" s="24"/>
      <c r="N43" s="1"/>
      <c r="P43" s="1">
        <f t="shared" si="2"/>
        <v>39</v>
      </c>
      <c r="Q43" s="14">
        <f t="shared" si="3"/>
        <v>10000</v>
      </c>
      <c r="T43" s="48" t="s">
        <v>76</v>
      </c>
      <c r="U43" s="49">
        <v>20</v>
      </c>
    </row>
    <row r="44" spans="1:21" ht="15.75" thickBot="1">
      <c r="A44" s="25" t="s">
        <v>94</v>
      </c>
      <c r="B44" s="43">
        <f>VLOOKUP(B42,T5:U55,2)</f>
        <v>20</v>
      </c>
      <c r="C44" s="12"/>
      <c r="D44" s="13"/>
      <c r="I44" s="14"/>
      <c r="K44" s="24"/>
      <c r="N44" s="1"/>
      <c r="P44" s="1">
        <f t="shared" si="2"/>
        <v>40</v>
      </c>
      <c r="Q44" s="14">
        <f t="shared" si="3"/>
        <v>10250</v>
      </c>
      <c r="T44" s="48" t="s">
        <v>77</v>
      </c>
      <c r="U44" s="49">
        <v>15</v>
      </c>
    </row>
    <row r="45" spans="1:21" ht="15.75" thickBot="1">
      <c r="A45" s="25" t="s">
        <v>91</v>
      </c>
      <c r="B45" s="41">
        <v>2</v>
      </c>
      <c r="C45" s="12"/>
      <c r="D45" s="13"/>
      <c r="I45" s="14"/>
      <c r="K45" s="24"/>
      <c r="N45" s="1"/>
      <c r="P45" s="1">
        <f t="shared" si="2"/>
        <v>41</v>
      </c>
      <c r="Q45" s="14">
        <f t="shared" si="3"/>
        <v>10500</v>
      </c>
      <c r="T45" s="48" t="s">
        <v>78</v>
      </c>
      <c r="U45" s="49">
        <v>25</v>
      </c>
    </row>
    <row r="46" spans="1:21" ht="15.75" thickBot="1">
      <c r="A46" s="25" t="s">
        <v>93</v>
      </c>
      <c r="B46" s="43">
        <v>5</v>
      </c>
      <c r="C46" s="12"/>
      <c r="D46" s="13"/>
      <c r="F46" s="17"/>
      <c r="I46" s="14"/>
      <c r="K46" s="24"/>
      <c r="L46" s="22"/>
      <c r="M46" s="22"/>
      <c r="N46" s="1"/>
      <c r="P46" s="1">
        <f t="shared" si="2"/>
        <v>42</v>
      </c>
      <c r="Q46" s="14">
        <f t="shared" si="3"/>
        <v>10750</v>
      </c>
      <c r="T46" s="48" t="s">
        <v>79</v>
      </c>
      <c r="U46" s="49">
        <v>17</v>
      </c>
    </row>
    <row r="47" spans="1:21" ht="15">
      <c r="A47" s="11"/>
      <c r="B47" s="40"/>
      <c r="C47" s="12"/>
      <c r="D47" s="13"/>
      <c r="I47" s="14"/>
      <c r="K47" s="24"/>
      <c r="L47" s="22"/>
      <c r="M47" s="22"/>
      <c r="N47" s="1"/>
      <c r="P47" s="1">
        <f t="shared" si="2"/>
        <v>43</v>
      </c>
      <c r="Q47" s="14">
        <f t="shared" si="3"/>
        <v>11000</v>
      </c>
      <c r="T47" s="48" t="s">
        <v>80</v>
      </c>
      <c r="U47" s="49">
        <v>29</v>
      </c>
    </row>
    <row r="48" spans="1:21" ht="15.75">
      <c r="A48" s="75" t="s">
        <v>28</v>
      </c>
      <c r="B48" s="76"/>
      <c r="C48" s="76"/>
      <c r="D48" s="77"/>
      <c r="K48" s="26"/>
      <c r="L48" s="17"/>
      <c r="M48" s="17"/>
      <c r="N48" s="1"/>
      <c r="P48" s="1">
        <f t="shared" si="2"/>
        <v>44</v>
      </c>
      <c r="Q48" s="14">
        <f t="shared" si="3"/>
        <v>11250</v>
      </c>
      <c r="T48" s="48" t="s">
        <v>81</v>
      </c>
      <c r="U48" s="49">
        <v>3.15</v>
      </c>
    </row>
    <row r="49" spans="1:21" ht="15.75" thickBot="1">
      <c r="A49" s="11"/>
      <c r="B49" s="40"/>
      <c r="C49" s="12"/>
      <c r="D49" s="13"/>
      <c r="N49" s="1"/>
      <c r="P49" s="1">
        <f t="shared" si="2"/>
        <v>45</v>
      </c>
      <c r="Q49" s="14">
        <f t="shared" si="3"/>
        <v>11500</v>
      </c>
      <c r="T49" s="48" t="s">
        <v>82</v>
      </c>
      <c r="U49" s="49">
        <v>10</v>
      </c>
    </row>
    <row r="50" spans="1:21" ht="15.75" hidden="1" thickBot="1">
      <c r="A50" s="11"/>
      <c r="B50" s="40"/>
      <c r="C50" s="12"/>
      <c r="D50" s="13"/>
      <c r="N50" s="1"/>
      <c r="P50" s="1">
        <f>P49+1</f>
        <v>46</v>
      </c>
      <c r="Q50" s="14">
        <f>Q49+250</f>
        <v>11750</v>
      </c>
      <c r="T50" s="48" t="s">
        <v>83</v>
      </c>
      <c r="U50" s="49">
        <v>30</v>
      </c>
    </row>
    <row r="51" spans="1:21" ht="16.5" hidden="1" thickBot="1">
      <c r="A51" s="75" t="s">
        <v>28</v>
      </c>
      <c r="B51" s="76"/>
      <c r="C51" s="76"/>
      <c r="D51" s="77"/>
      <c r="N51" s="1"/>
      <c r="P51" s="1">
        <f t="shared" si="2"/>
        <v>47</v>
      </c>
      <c r="Q51" s="14">
        <f t="shared" si="3"/>
        <v>12000</v>
      </c>
      <c r="T51" s="48" t="s">
        <v>84</v>
      </c>
      <c r="U51" s="49">
        <v>10</v>
      </c>
    </row>
    <row r="52" spans="1:21" ht="15.75" hidden="1" thickBot="1">
      <c r="A52" s="11"/>
      <c r="B52" s="40"/>
      <c r="C52" s="12"/>
      <c r="D52" s="13"/>
      <c r="N52" s="1"/>
      <c r="P52" s="1">
        <f t="shared" si="2"/>
        <v>48</v>
      </c>
      <c r="Q52" s="14">
        <f t="shared" si="3"/>
        <v>12250</v>
      </c>
      <c r="T52" s="48" t="s">
        <v>85</v>
      </c>
      <c r="U52" s="49">
        <v>20</v>
      </c>
    </row>
    <row r="53" spans="1:21" ht="15.75" thickBot="1">
      <c r="A53" s="11" t="s">
        <v>29</v>
      </c>
      <c r="B53" s="41">
        <v>15</v>
      </c>
      <c r="C53" s="12"/>
      <c r="D53" s="13"/>
      <c r="L53" s="27"/>
      <c r="M53" s="27"/>
      <c r="N53" s="1"/>
      <c r="P53" s="1">
        <f t="shared" si="2"/>
        <v>49</v>
      </c>
      <c r="Q53" s="14">
        <f t="shared" si="3"/>
        <v>12500</v>
      </c>
      <c r="T53" s="48" t="s">
        <v>86</v>
      </c>
      <c r="U53" s="49">
        <v>20</v>
      </c>
    </row>
    <row r="54" spans="1:21" ht="15.75" thickBot="1">
      <c r="A54" s="11" t="s">
        <v>30</v>
      </c>
      <c r="B54" s="42">
        <v>55000</v>
      </c>
      <c r="C54" s="12"/>
      <c r="D54" s="13"/>
      <c r="I54" s="14">
        <f>(B54/260)*B53</f>
        <v>3173.0769230769233</v>
      </c>
      <c r="L54" s="28"/>
      <c r="M54" s="27"/>
      <c r="N54" s="1"/>
      <c r="P54" s="1">
        <f t="shared" si="2"/>
        <v>50</v>
      </c>
      <c r="Q54" s="14">
        <f t="shared" si="3"/>
        <v>12750</v>
      </c>
      <c r="T54" s="48" t="s">
        <v>87</v>
      </c>
      <c r="U54" s="49">
        <v>26</v>
      </c>
    </row>
    <row r="55" spans="1:21" ht="15">
      <c r="A55" s="11"/>
      <c r="B55" s="40"/>
      <c r="C55" s="12"/>
      <c r="D55" s="13"/>
      <c r="I55" s="14"/>
      <c r="M55" s="28"/>
      <c r="N55" s="1"/>
      <c r="P55" s="1">
        <f t="shared" si="2"/>
        <v>51</v>
      </c>
      <c r="Q55" s="14">
        <f t="shared" si="3"/>
        <v>13000</v>
      </c>
      <c r="T55" s="48" t="s">
        <v>88</v>
      </c>
      <c r="U55" s="49">
        <v>15</v>
      </c>
    </row>
    <row r="56" spans="1:17" ht="16.5">
      <c r="A56" s="29" t="s">
        <v>31</v>
      </c>
      <c r="B56" s="30">
        <f>I56</f>
        <v>10148.240252897787</v>
      </c>
      <c r="C56" s="31">
        <f>B56/B28</f>
        <v>0.18451345914359613</v>
      </c>
      <c r="D56" s="32"/>
      <c r="I56" s="14">
        <f>SUM(I5:I55)</f>
        <v>10148.240252897787</v>
      </c>
      <c r="N56" s="1"/>
      <c r="P56" s="1">
        <f t="shared" si="2"/>
        <v>52</v>
      </c>
      <c r="Q56" s="14">
        <f t="shared" si="3"/>
        <v>13250</v>
      </c>
    </row>
    <row r="57" spans="1:17" ht="13.5" thickBot="1">
      <c r="A57" s="35"/>
      <c r="B57" s="45"/>
      <c r="C57" s="36"/>
      <c r="D57" s="37"/>
      <c r="G57" s="33"/>
      <c r="L57" s="27"/>
      <c r="M57" s="27"/>
      <c r="N57" s="1"/>
      <c r="P57" s="1">
        <f t="shared" si="2"/>
        <v>53</v>
      </c>
      <c r="Q57" s="14">
        <f t="shared" si="3"/>
        <v>13500</v>
      </c>
    </row>
    <row r="58" spans="2:17" ht="12.75">
      <c r="B58" s="46"/>
      <c r="L58" s="28"/>
      <c r="M58" s="27"/>
      <c r="N58" s="1"/>
      <c r="P58" s="1">
        <f t="shared" si="2"/>
        <v>54</v>
      </c>
      <c r="Q58" s="14">
        <f t="shared" si="3"/>
        <v>13750</v>
      </c>
    </row>
    <row r="59" spans="2:17" ht="12.75">
      <c r="B59" s="46"/>
      <c r="M59" s="28"/>
      <c r="N59" s="1"/>
      <c r="P59" s="1">
        <f t="shared" si="2"/>
        <v>55</v>
      </c>
      <c r="Q59" s="14">
        <f t="shared" si="3"/>
        <v>14000</v>
      </c>
    </row>
    <row r="60" spans="14:17" ht="13.5" thickBot="1">
      <c r="N60" s="1"/>
      <c r="P60" s="1">
        <f t="shared" si="2"/>
        <v>56</v>
      </c>
      <c r="Q60" s="14">
        <f t="shared" si="3"/>
        <v>14250</v>
      </c>
    </row>
    <row r="61" spans="1:17" ht="13.5" thickBot="1">
      <c r="A61" s="91" t="s">
        <v>33</v>
      </c>
      <c r="B61" s="92"/>
      <c r="N61" s="1"/>
      <c r="P61" s="1">
        <f t="shared" si="2"/>
        <v>57</v>
      </c>
      <c r="Q61" s="14">
        <f t="shared" si="3"/>
        <v>14500</v>
      </c>
    </row>
    <row r="62" spans="14:17" ht="13.5" thickBot="1">
      <c r="N62" s="1"/>
      <c r="P62" s="1">
        <f t="shared" si="2"/>
        <v>58</v>
      </c>
      <c r="Q62" s="14">
        <f t="shared" si="3"/>
        <v>14750</v>
      </c>
    </row>
    <row r="63" spans="1:17" ht="13.5" thickBot="1">
      <c r="A63" s="86" t="s">
        <v>34</v>
      </c>
      <c r="B63" s="87"/>
      <c r="N63" s="1"/>
      <c r="P63" s="1">
        <f t="shared" si="2"/>
        <v>59</v>
      </c>
      <c r="Q63" s="14">
        <f t="shared" si="3"/>
        <v>15000</v>
      </c>
    </row>
    <row r="64" spans="14:17" ht="13.5" thickBot="1">
      <c r="N64" s="1"/>
      <c r="P64" s="1">
        <f t="shared" si="2"/>
        <v>60</v>
      </c>
      <c r="Q64" s="14"/>
    </row>
    <row r="65" spans="1:14" ht="13.5" thickBot="1">
      <c r="A65" s="88" t="s">
        <v>32</v>
      </c>
      <c r="B65" s="89"/>
      <c r="N65" s="1"/>
    </row>
    <row r="66" ht="12.75">
      <c r="N66" s="1"/>
    </row>
    <row r="67" ht="12.75">
      <c r="N67" s="1"/>
    </row>
    <row r="68" ht="12.75">
      <c r="N68" s="1"/>
    </row>
    <row r="69" ht="12.75">
      <c r="N69" s="1"/>
    </row>
    <row r="70" ht="12.75">
      <c r="N70" s="1"/>
    </row>
    <row r="71" ht="12.75">
      <c r="N71" s="1"/>
    </row>
    <row r="72" ht="12.75">
      <c r="N72" s="1"/>
    </row>
    <row r="73" ht="12.75">
      <c r="N73" s="1"/>
    </row>
    <row r="74" ht="12.75">
      <c r="N74" s="1"/>
    </row>
  </sheetData>
  <sheetProtection/>
  <mergeCells count="17">
    <mergeCell ref="A48:D48"/>
    <mergeCell ref="A63:B63"/>
    <mergeCell ref="A65:B65"/>
    <mergeCell ref="B2:C2"/>
    <mergeCell ref="A14:D14"/>
    <mergeCell ref="A20:D20"/>
    <mergeCell ref="A26:D26"/>
    <mergeCell ref="A31:D31"/>
    <mergeCell ref="A51:D51"/>
    <mergeCell ref="A61:B61"/>
    <mergeCell ref="A10:D10"/>
    <mergeCell ref="A1:D1"/>
    <mergeCell ref="A3:D3"/>
    <mergeCell ref="A5:A6"/>
    <mergeCell ref="B5:B6"/>
    <mergeCell ref="A7:A8"/>
    <mergeCell ref="B7:B8"/>
  </mergeCells>
  <conditionalFormatting sqref="F2">
    <cfRule type="expression" priority="2" dxfId="1">
      <formula>$B$2=$K$6</formula>
    </cfRule>
  </conditionalFormatting>
  <conditionalFormatting sqref="G2">
    <cfRule type="expression" priority="4" dxfId="0">
      <formula>$B$2=$K$6</formula>
    </cfRule>
  </conditionalFormatting>
  <dataValidations count="7">
    <dataValidation type="list" allowBlank="1" showInputMessage="1" showErrorMessage="1" sqref="B54 B24 B18 G2">
      <formula1>$O$4:$O$20</formula1>
    </dataValidation>
    <dataValidation type="list" allowBlank="1" showInputMessage="1" showErrorMessage="1" sqref="B53 B38 B45 B43 B41 B29 B16:B17 B22:B23">
      <formula1>$P$4:$P$64</formula1>
    </dataValidation>
    <dataValidation type="list" allowBlank="1" showInputMessage="1" showErrorMessage="1" sqref="B42">
      <formula1>$T$5:$T$56</formula1>
    </dataValidation>
    <dataValidation type="list" allowBlank="1" showInputMessage="1" showErrorMessage="1" sqref="B2">
      <formula1>$K$4:$K$9</formula1>
    </dataValidation>
    <dataValidation type="list" allowBlank="1" showInputMessage="1" showErrorMessage="1" sqref="B7:B8">
      <formula1>$P$4:$P$14</formula1>
    </dataValidation>
    <dataValidation type="list" allowBlank="1" showInputMessage="1" showErrorMessage="1" sqref="B5:B6">
      <formula1>$Q$4:$Q$63</formula1>
    </dataValidation>
    <dataValidation type="list" allowBlank="1" showInputMessage="1" showErrorMessage="1" sqref="B12">
      <formula1>$Y$4:$Y$35</formula1>
    </dataValidation>
  </dataValidations>
  <printOptions horizontalCentered="1" vertic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Genesis HealthCare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jtabak1</dc:creator>
  <cp:keywords/>
  <dc:description/>
  <cp:lastModifiedBy>Amy Mendoza</cp:lastModifiedBy>
  <dcterms:created xsi:type="dcterms:W3CDTF">2012-06-28T13:24:45Z</dcterms:created>
  <dcterms:modified xsi:type="dcterms:W3CDTF">2012-12-20T19:55:08Z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j0b7ed5867254441a9acb2b599fa1d">
    <vt:lpwstr/>
  </property>
  <property fmtid="{D5CDD505-2E9C-101B-9397-08002B2CF9AE}" pid="4" name="display_urn:schemas-microsoft-com:office:office#Edit">
    <vt:lpwstr>1446038</vt:lpwstr>
  </property>
  <property fmtid="{D5CDD505-2E9C-101B-9397-08002B2CF9AE}" pid="5" name="Audienc">
    <vt:lpwstr/>
  </property>
  <property fmtid="{D5CDD505-2E9C-101B-9397-08002B2CF9AE}" pid="6" name="display_urn:schemas-microsoft-com:office:office#Auth">
    <vt:lpwstr>1442473</vt:lpwstr>
  </property>
  <property fmtid="{D5CDD505-2E9C-101B-9397-08002B2CF9AE}" pid="7" name="eeb7cf0d6b6b4fd4a86dd22f9cf894">
    <vt:lpwstr/>
  </property>
  <property fmtid="{D5CDD505-2E9C-101B-9397-08002B2CF9AE}" pid="8" name="Top">
    <vt:lpwstr/>
  </property>
  <property fmtid="{D5CDD505-2E9C-101B-9397-08002B2CF9AE}" pid="9" name="TaxCatchA">
    <vt:lpwstr/>
  </property>
</Properties>
</file>